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rvat\Desktop\Polugodišnji izvještaj o izvršenju financijskog plana_2026\novo_Polugodišnji izvještaj o izvršenju 2026. HŠM\"/>
    </mc:Choice>
  </mc:AlternateContent>
  <xr:revisionPtr revIDLastSave="0" documentId="13_ncr:1_{9645CC2B-D7EE-47D6-8686-C8B01F49FE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 " sheetId="11" r:id="rId7"/>
  </sheets>
  <definedNames>
    <definedName name="_xlnm.Print_Area" localSheetId="1">' Račun prihoda i rashoda'!$B$1:$I$84</definedName>
    <definedName name="_xlnm.Print_Area" localSheetId="0">SAŽETAK!$B$3:$K$29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1" i="3" l="1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L18" i="1"/>
  <c r="H117" i="11" l="1"/>
  <c r="H7" i="8"/>
  <c r="H8" i="8"/>
  <c r="H9" i="8"/>
  <c r="H6" i="8"/>
  <c r="L41" i="3"/>
  <c r="L42" i="3"/>
  <c r="L43" i="3"/>
  <c r="L44" i="3"/>
  <c r="L45" i="3"/>
  <c r="L46" i="3"/>
  <c r="L47" i="3"/>
  <c r="L48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J41" i="3"/>
  <c r="J49" i="3"/>
  <c r="L49" i="3" s="1"/>
  <c r="J71" i="3"/>
  <c r="J78" i="3"/>
  <c r="J81" i="3"/>
  <c r="J85" i="3"/>
  <c r="F117" i="11" l="1"/>
  <c r="I116" i="11"/>
  <c r="I115" i="11"/>
  <c r="I114" i="11"/>
  <c r="I113" i="11"/>
  <c r="I110" i="11"/>
  <c r="I109" i="11"/>
  <c r="I108" i="11"/>
  <c r="I107" i="11"/>
  <c r="I106" i="11"/>
  <c r="I105" i="11"/>
  <c r="I104" i="11"/>
  <c r="I103" i="11"/>
  <c r="I102" i="11"/>
  <c r="I101" i="11"/>
  <c r="I100" i="11"/>
  <c r="I99" i="11"/>
  <c r="F97" i="11"/>
  <c r="I97" i="11" s="1"/>
  <c r="I96" i="11"/>
  <c r="I95" i="11"/>
  <c r="I93" i="11"/>
  <c r="I92" i="11"/>
  <c r="I91" i="11"/>
  <c r="I90" i="11"/>
  <c r="I89" i="11"/>
  <c r="I87" i="11"/>
  <c r="I86" i="11"/>
  <c r="I85" i="11"/>
  <c r="I84" i="11"/>
  <c r="I83" i="11"/>
  <c r="I81" i="11"/>
  <c r="I80" i="11"/>
  <c r="I79" i="11"/>
  <c r="I78" i="11"/>
  <c r="I76" i="11"/>
  <c r="I75" i="11"/>
  <c r="I74" i="11"/>
  <c r="I73" i="11"/>
  <c r="I71" i="11"/>
  <c r="I70" i="11"/>
  <c r="I69" i="11"/>
  <c r="I68" i="11"/>
  <c r="I66" i="11"/>
  <c r="I64" i="11"/>
  <c r="I63" i="11"/>
  <c r="I62" i="11"/>
  <c r="I61" i="11"/>
  <c r="I60" i="11"/>
  <c r="I59" i="11"/>
  <c r="I58" i="11"/>
  <c r="I57" i="11"/>
  <c r="I56" i="11"/>
  <c r="I55" i="11"/>
  <c r="I54" i="11"/>
  <c r="H52" i="11"/>
  <c r="I52" i="11" s="1"/>
  <c r="F52" i="11"/>
  <c r="I51" i="11"/>
  <c r="I50" i="11"/>
  <c r="I49" i="11"/>
  <c r="I48" i="11"/>
  <c r="I47" i="11"/>
  <c r="I46" i="11"/>
  <c r="I45" i="11"/>
  <c r="I44" i="11"/>
  <c r="I42" i="11"/>
  <c r="I41" i="11"/>
  <c r="I40" i="11"/>
  <c r="I39" i="11"/>
  <c r="I38" i="11"/>
  <c r="I37" i="11"/>
  <c r="H36" i="11"/>
  <c r="I117" i="11" s="1"/>
  <c r="F36" i="11"/>
  <c r="I35" i="11"/>
  <c r="I34" i="11"/>
  <c r="I33" i="11"/>
  <c r="I31" i="11"/>
  <c r="I29" i="11"/>
  <c r="I28" i="11"/>
  <c r="I27" i="11"/>
  <c r="I26" i="11"/>
  <c r="I25" i="11"/>
  <c r="I23" i="11"/>
  <c r="I22" i="11"/>
  <c r="I21" i="11"/>
  <c r="I20" i="11"/>
  <c r="I19" i="11"/>
  <c r="I18" i="11"/>
  <c r="I17" i="11"/>
  <c r="I16" i="11"/>
  <c r="I15" i="11"/>
  <c r="I14" i="11"/>
  <c r="I13" i="11"/>
  <c r="I11" i="11"/>
  <c r="I36" i="11" l="1"/>
  <c r="L13" i="1" l="1"/>
  <c r="L14" i="1"/>
  <c r="L15" i="1"/>
  <c r="L16" i="1"/>
  <c r="L12" i="1"/>
  <c r="H7" i="5"/>
  <c r="H8" i="5"/>
  <c r="H9" i="5"/>
  <c r="H10" i="5"/>
  <c r="H11" i="5"/>
  <c r="H12" i="5"/>
  <c r="H13" i="5"/>
  <c r="H14" i="5"/>
  <c r="H15" i="5"/>
  <c r="H16" i="5"/>
  <c r="H18" i="5"/>
  <c r="H19" i="5"/>
  <c r="H20" i="5"/>
  <c r="H21" i="5"/>
  <c r="H22" i="5"/>
  <c r="H23" i="5"/>
  <c r="H24" i="5"/>
  <c r="H25" i="5"/>
  <c r="H26" i="5"/>
  <c r="H27" i="5"/>
  <c r="H6" i="5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10" i="3"/>
  <c r="H40" i="3" l="1"/>
  <c r="H49" i="3"/>
  <c r="H41" i="3"/>
  <c r="L28" i="1" l="1"/>
  <c r="K28" i="1"/>
  <c r="K74" i="3"/>
  <c r="K75" i="3"/>
  <c r="K80" i="3"/>
  <c r="K57" i="3"/>
  <c r="K67" i="3"/>
  <c r="K68" i="3"/>
  <c r="K69" i="3"/>
  <c r="K70" i="3"/>
  <c r="K72" i="3"/>
  <c r="K73" i="3"/>
  <c r="K46" i="3"/>
  <c r="K83" i="3"/>
  <c r="K84" i="3"/>
  <c r="K87" i="3"/>
  <c r="K88" i="3"/>
  <c r="K90" i="3"/>
  <c r="K91" i="3"/>
  <c r="K92" i="3"/>
  <c r="F17" i="5" l="1"/>
  <c r="H17" i="5" s="1"/>
  <c r="K54" i="3"/>
  <c r="D6" i="5"/>
  <c r="K44" i="3"/>
  <c r="H12" i="3"/>
  <c r="H30" i="3"/>
  <c r="H29" i="3" s="1"/>
  <c r="K71" i="3" l="1"/>
  <c r="K89" i="3"/>
  <c r="K86" i="3"/>
  <c r="H39" i="3"/>
  <c r="G17" i="1"/>
  <c r="J40" i="3" l="1"/>
  <c r="L40" i="3" s="1"/>
  <c r="K85" i="3"/>
  <c r="J39" i="3" l="1"/>
  <c r="L39" i="3" s="1"/>
  <c r="G8" i="5"/>
  <c r="G10" i="5"/>
  <c r="G16" i="5"/>
  <c r="G17" i="5"/>
  <c r="G19" i="5"/>
  <c r="G27" i="5"/>
  <c r="G6" i="5"/>
  <c r="K14" i="1" l="1"/>
  <c r="K15" i="1"/>
  <c r="K16" i="1"/>
  <c r="K12" i="1"/>
  <c r="J17" i="1"/>
  <c r="L17" i="1" s="1"/>
  <c r="K40" i="3"/>
  <c r="K41" i="3"/>
  <c r="K42" i="3"/>
  <c r="K43" i="3"/>
  <c r="K45" i="3"/>
  <c r="K47" i="3"/>
  <c r="K48" i="3"/>
  <c r="K49" i="3"/>
  <c r="K50" i="3"/>
  <c r="K51" i="3"/>
  <c r="K52" i="3"/>
  <c r="K53" i="3"/>
  <c r="K55" i="3"/>
  <c r="K56" i="3"/>
  <c r="K58" i="3"/>
  <c r="K59" i="3"/>
  <c r="K60" i="3"/>
  <c r="K61" i="3"/>
  <c r="K62" i="3"/>
  <c r="K63" i="3"/>
  <c r="K64" i="3"/>
  <c r="K65" i="3"/>
  <c r="K66" i="3"/>
  <c r="K76" i="3"/>
  <c r="K77" i="3"/>
  <c r="K78" i="3"/>
  <c r="K79" i="3"/>
  <c r="K81" i="3"/>
  <c r="K82" i="3"/>
  <c r="K39" i="3"/>
  <c r="K10" i="3"/>
  <c r="K17" i="1" l="1"/>
  <c r="K18" i="1" l="1"/>
  <c r="G7" i="8"/>
  <c r="G8" i="8"/>
  <c r="G9" i="8"/>
  <c r="G6" i="8"/>
</calcChain>
</file>

<file path=xl/sharedStrings.xml><?xml version="1.0" encoding="utf-8"?>
<sst xmlns="http://schemas.openxmlformats.org/spreadsheetml/2006/main" count="372" uniqueCount="202">
  <si>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</si>
  <si>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</si>
  <si>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</si>
  <si>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</si>
  <si>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</si>
  <si>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</si>
  <si>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</si>
  <si>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</si>
  <si>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</si>
  <si>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</si>
  <si>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</si>
  <si>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</si>
  <si>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</si>
  <si>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</si>
  <si>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</si>
  <si>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</si>
  <si>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</si>
  <si>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</si>
  <si>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</si>
  <si>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</si>
  <si>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</si>
  <si>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</si>
  <si>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</si>
  <si>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</si>
  <si>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</si>
  <si>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</si>
  <si>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</si>
  <si>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</si>
  <si>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</si>
  <si>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</si>
  <si>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</si>
  <si>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</si>
  <si>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</si>
  <si>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</si>
  <si>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</si>
  <si>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</si>
  <si>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</si>
  <si>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</si>
  <si>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</si>
  <si>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</si>
  <si>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</si>
  <si>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</si>
  <si>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</si>
  <si>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</si>
  <si>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</si>
  <si>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</si>
  <si>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</si>
  <si>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</si>
  <si>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</si>
  <si>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</si>
  <si>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</si>
  <si>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</si>
  <si>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</si>
  <si>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</si>
  <si>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</si>
  <si>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</si>
  <si>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</si>
  <si>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 xml:space="preserve"> RAČUN FINANCIRANJA</t>
  </si>
  <si>
    <t xml:space="preserve"> RAČUN PRIHODA I RASHODA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</si>
  <si>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</si>
  <si>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</si>
  <si>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</si>
  <si>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</si>
  <si>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</si>
  <si>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</si>
  <si>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</si>
  <si>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Prihodi od imovine</t>
  </si>
  <si>
    <t>Prihodi od financijske imovine</t>
  </si>
  <si>
    <t>Kamate na oročena sredstva i depozite po viđenju</t>
  </si>
  <si>
    <t>Prihodi od pruženih usluga</t>
  </si>
  <si>
    <t>Donacije od pravnih i fizičkih osoba izvan općeg proračuna i povrat donacija po protestiranim jamstvima</t>
  </si>
  <si>
    <t>Prihodi iz nadležnog proračuna i od HZZO-a na temelju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</si>
  <si>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</si>
  <si>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</si>
  <si>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nabavu nefinancijske imovine</t>
  </si>
  <si>
    <t>Tekuće donacije</t>
  </si>
  <si>
    <t>Kapitalne donacije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</si>
  <si>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</si>
  <si>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</si>
  <si>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</si>
  <si>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</si>
  <si>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</si>
  <si>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</si>
  <si>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</si>
  <si>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Energija</t>
  </si>
  <si>
    <t>Materijal i dijelovi za tekuće i investicijsko održavanje</t>
  </si>
  <si>
    <t>Sitni inventar i autogume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</si>
  <si>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</si>
  <si>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</si>
  <si>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</si>
  <si>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</si>
  <si>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</si>
  <si>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</si>
  <si>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Intelektualne i osobne usluge</t>
  </si>
  <si>
    <t>Računalne usluge</t>
  </si>
  <si>
    <t>Ostale usluge</t>
  </si>
  <si>
    <t>Ostali nespomenuti rashodi poslovanja</t>
  </si>
  <si>
    <t>Premije osiguranja</t>
  </si>
  <si>
    <t>Reprezentacija</t>
  </si>
  <si>
    <t>Pristojbe i naknade</t>
  </si>
  <si>
    <t>Financijski rashodi</t>
  </si>
  <si>
    <t>Ostali financijski rashodi</t>
  </si>
  <si>
    <t>Bankarske usluge i usluge platnog prometa</t>
  </si>
  <si>
    <t>Zatezne kamate</t>
  </si>
  <si>
    <t>Nematerijalna imovina</t>
  </si>
  <si>
    <t>Ostala prava</t>
  </si>
  <si>
    <t>Rashodi za nabavu proizvedene dugotrajne imovine</t>
  </si>
  <si>
    <t>Postrojenja i oprema</t>
  </si>
  <si>
    <t xml:space="preserve">Uredska oprema i namještaj </t>
  </si>
  <si>
    <t>Knjige, umjetnička djela i ostale izložbene vrijednosti</t>
  </si>
  <si>
    <t>Knjige</t>
  </si>
  <si>
    <t>Muzejski izlošci i predmeti prirodnih rijetkosti</t>
  </si>
  <si>
    <t>Članarine i norme</t>
  </si>
  <si>
    <t>Umjetnička, literarna i znanstvena djela</t>
  </si>
  <si>
    <t>6 Donacije</t>
  </si>
  <si>
    <t>61 Donacije</t>
  </si>
  <si>
    <t xml:space="preserve">08 Rekreacija, kultura i religija </t>
  </si>
  <si>
    <t>082 Službe kulture</t>
  </si>
  <si>
    <t>0820 Službe kulture</t>
  </si>
  <si>
    <t>HRVATSKI ŠPORTSKI MUZEJ</t>
  </si>
  <si>
    <t>Opći prihodi i primici</t>
  </si>
  <si>
    <t>Donacije</t>
  </si>
  <si>
    <t>Muzejska djelatnost</t>
  </si>
  <si>
    <t>1.</t>
  </si>
  <si>
    <t xml:space="preserve">Rashodi za nabavu proizvedene dugotrajne imovine </t>
  </si>
  <si>
    <t>Digitalizacija arhivske, knjižnične i muzejske građe</t>
  </si>
  <si>
    <t>Muzeji i galerije</t>
  </si>
  <si>
    <t>4.</t>
  </si>
  <si>
    <t>Izložbe iz vlastitog fundusa</t>
  </si>
  <si>
    <t>5.</t>
  </si>
  <si>
    <t>Uredska oprema i namještaj</t>
  </si>
  <si>
    <t>6.</t>
  </si>
  <si>
    <t>7.</t>
  </si>
  <si>
    <t>Ostale naknade troškova zaposlenima</t>
  </si>
  <si>
    <t>Materijal i sirovine</t>
  </si>
  <si>
    <t>Zdravstvene i veterinarske usluge</t>
  </si>
  <si>
    <t>Pomoći od inozemstva i od subjekata unutar općeg proračuna</t>
  </si>
  <si>
    <r>
      <rPr>
        <sz val="10"/>
        <rFont val="Arial"/>
        <family val="2"/>
        <charset val="238"/>
      </rPr>
      <t>Pomoć</t>
    </r>
    <r>
      <rPr>
        <b/>
        <sz val="10"/>
        <rFont val="Arial"/>
        <family val="2"/>
        <charset val="238"/>
      </rPr>
      <t>i</t>
    </r>
    <r>
      <rPr>
        <sz val="10"/>
        <rFont val="Arial"/>
        <family val="2"/>
        <charset val="238"/>
      </rPr>
      <t xml:space="preserve"> od inozemnih vlada</t>
    </r>
  </si>
  <si>
    <t>Tekuće pomoći od inozemnih vlada</t>
  </si>
  <si>
    <t>4 Prihodi za posebne namjene</t>
  </si>
  <si>
    <t>43 Ostali prihodi za posebne namjene</t>
  </si>
  <si>
    <t>5 Pomoći</t>
  </si>
  <si>
    <t>52 Ostale pomoći i darovnice</t>
  </si>
  <si>
    <t>UKUPNO</t>
  </si>
  <si>
    <t xml:space="preserve">OSTVARENJE/IZVRŠENJE 
1.-6.2025. </t>
  </si>
  <si>
    <t xml:space="preserve">OSTVARENJE/ IZVRŠENJE 
1.-6.2025. </t>
  </si>
  <si>
    <t>Tekuće pomoći proračunskim korisnicima</t>
  </si>
  <si>
    <t>Ostali nespomenuti prihodi</t>
  </si>
  <si>
    <t>Prekovremeni rad</t>
  </si>
  <si>
    <t>Sportska i glazbena oprema</t>
  </si>
  <si>
    <t xml:space="preserve"> IZVRŠENJE 
1.-6.2025. </t>
  </si>
  <si>
    <t>Ostali prihodi</t>
  </si>
  <si>
    <t>Kazne, upravne mjere i ostali prihodi</t>
  </si>
  <si>
    <t>Otkup muzejske građe</t>
  </si>
  <si>
    <t>Otkup knjižne građe i publikacija iz područja sporta</t>
  </si>
  <si>
    <t>Digitalizacija fotografija i identifikacija sadržaja</t>
  </si>
  <si>
    <t>Usluge telefona, interneta, pošte i prijevoza</t>
  </si>
  <si>
    <t xml:space="preserve">Živući postav </t>
  </si>
  <si>
    <t>8.</t>
  </si>
  <si>
    <t>Europska kulturna ruta za sport (ECROS)</t>
  </si>
  <si>
    <t>9.</t>
  </si>
  <si>
    <t>10.</t>
  </si>
  <si>
    <t>11.</t>
  </si>
  <si>
    <t>Publikacije Hrvatskog športskog muzeja</t>
  </si>
  <si>
    <t>12.</t>
  </si>
  <si>
    <t>Prilagodbe mrežnih stranica Hrvatskog športskog muzeja</t>
  </si>
  <si>
    <t>13.</t>
  </si>
  <si>
    <t>Časopis "Povijest hrvatskoga sporta"</t>
  </si>
  <si>
    <t>14.</t>
  </si>
  <si>
    <t>Muzejska djelatnost/Izložba iz fundusa</t>
  </si>
  <si>
    <t>Informatizacija</t>
  </si>
  <si>
    <t>Otkup knjiga</t>
  </si>
  <si>
    <t>Međunarodna kulturna suradnja</t>
  </si>
  <si>
    <t>Monografije u kulturi i umjetnosti</t>
  </si>
  <si>
    <t>Časopisi</t>
  </si>
  <si>
    <t>IZVRŠENJE FINANCIJSKOG PLANA PRORAČUNSKOG KORISNIKA DRŽAVNOG PRORAČUNA
ZA PRVO POLUGODIŠTE 2026. GODINE - HRVATSKI ŠPORTSKI MUZEJ</t>
  </si>
  <si>
    <t xml:space="preserve">OSTVARENJE/IZVRŠENJE 
1.-6.2026. </t>
  </si>
  <si>
    <t>IZVORNI PLAN ILI REBALANS 2026.*</t>
  </si>
  <si>
    <t>TEKUĆI PLAN 2026.*</t>
  </si>
  <si>
    <t>OSTVARENJE/ IZVRŠENJE 
1.-6.2025.</t>
  </si>
  <si>
    <t xml:space="preserve">OSTVARENJE/ IZVRŠENJE 
1.-6.2026. </t>
  </si>
  <si>
    <t xml:space="preserve"> IZVRŠENJE 
1.-6.2026. </t>
  </si>
  <si>
    <t>Napomena:  Iznosi u stupcu "OSTVARENJE/IZVRŠENJE 1.-6.2025." preračunavaju se iz kuna u eure prema fiksnom tečaju konverzije (1 EUR=7,53450 kuna) i po pravilima za preračunavanje i zaokruživanje.</t>
  </si>
  <si>
    <t>Napomena : Iznosi u stupcima "OSTVARENJE/IZVRŠENJE 1.-6.2025." i "OSTVARENJE/IZVRŠENJE 1.-6.2026."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</si>
  <si>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</si>
  <si>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Prihodi od prodaje proizvoda i robe</t>
  </si>
  <si>
    <t>7=5/3*100</t>
  </si>
  <si>
    <t>5=4/2*100</t>
  </si>
  <si>
    <t>2.</t>
  </si>
  <si>
    <t>Preventivna zaštita građe</t>
  </si>
  <si>
    <t>3.</t>
  </si>
  <si>
    <t>Edukativne radionice</t>
  </si>
  <si>
    <t>Restauracija</t>
  </si>
  <si>
    <t xml:space="preserve">Rashodi za nabavu neproizvedene dugotrajne imovine </t>
  </si>
  <si>
    <t>Zaštita knjižne građe</t>
  </si>
  <si>
    <t>Podcast serijal "Iz prve noge"</t>
  </si>
  <si>
    <t>Mjesečni newsletter Hrvatskog športskog muzeja</t>
  </si>
  <si>
    <t>Modernizacija i implementacija informatičkog sustava- Hrvatski športski muzej</t>
  </si>
  <si>
    <t>Investicijska potpora</t>
  </si>
  <si>
    <t>15.</t>
  </si>
  <si>
    <t>16.</t>
  </si>
  <si>
    <t>SAŽETAK  RAČUNA PRIHODA I RASHODA I RAČUNA FINANCIRANJA HRVATSKI ŠPORTSKI MUZEJ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</si>
</sst>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B1E9AD"/>
        <bgColor indexed="64"/>
      </patternFill>
    </fill>
    <fill>
      <patternFill patternType="solid">
        <fgColor rgb="FFFFCE3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8">
    <xf numFmtId="0" fontId="0" fillId="0" borderId="0"/>
    <xf numFmtId="0" fontId="3" fillId="0" borderId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35" borderId="0" applyNumberFormat="0" applyBorder="0" applyAlignment="0" applyProtection="0"/>
    <xf numFmtId="0" fontId="22" fillId="11" borderId="13" applyNumberFormat="0" applyFont="0" applyAlignment="0" applyProtection="0"/>
    <xf numFmtId="0" fontId="26" fillId="5" borderId="0" applyNumberFormat="0" applyBorder="0" applyAlignment="0" applyProtection="0"/>
    <xf numFmtId="0" fontId="35" fillId="12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29" fillId="9" borderId="10" applyNumberFormat="0" applyAlignment="0" applyProtection="0"/>
    <xf numFmtId="0" fontId="30" fillId="9" borderId="9" applyNumberFormat="0" applyAlignment="0" applyProtection="0"/>
    <xf numFmtId="0" fontId="27" fillId="6" borderId="0" applyNumberFormat="0" applyBorder="0" applyAlignment="0" applyProtection="0"/>
    <xf numFmtId="0" fontId="36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37" fillId="7" borderId="0" applyNumberFormat="0" applyBorder="0" applyAlignment="0" applyProtection="0"/>
    <xf numFmtId="0" fontId="31" fillId="0" borderId="11" applyNumberFormat="0" applyFill="0" applyAlignment="0" applyProtection="0"/>
    <xf numFmtId="0" fontId="32" fillId="10" borderId="12" applyNumberFormat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28" fillId="8" borderId="9" applyNumberFormat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33" borderId="0" applyNumberFormat="0" applyBorder="0" applyAlignment="0" applyProtection="0"/>
  </cellStyleXfs>
  <cellXfs count="346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0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3" fontId="6" fillId="0" borderId="3" xfId="0" applyNumberFormat="1" applyFont="1" applyBorder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 indent="1"/>
    </xf>
    <xf numFmtId="0" fontId="9" fillId="2" borderId="3" xfId="0" applyFont="1" applyFill="1" applyBorder="1" applyAlignment="1">
      <alignment horizontal="left" vertical="center" indent="1"/>
    </xf>
    <xf numFmtId="0" fontId="9" fillId="2" borderId="3" xfId="0" applyFont="1" applyFill="1" applyBorder="1" applyAlignment="1">
      <alignment horizontal="left" vertical="center" wrapText="1" indent="1"/>
    </xf>
    <xf numFmtId="0" fontId="8" fillId="2" borderId="3" xfId="0" quotePrefix="1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3" xfId="0" applyBorder="1"/>
    <xf numFmtId="0" fontId="14" fillId="0" borderId="5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6" fillId="2" borderId="3" xfId="0" applyFont="1" applyFill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/>
    </xf>
    <xf numFmtId="0" fontId="6" fillId="3" borderId="3" xfId="0" quotePrefix="1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3" fontId="5" fillId="3" borderId="3" xfId="0" applyNumberFormat="1" applyFont="1" applyFill="1" applyBorder="1" applyAlignment="1">
      <alignment horizontal="right"/>
    </xf>
    <xf numFmtId="0" fontId="1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8" fillId="0" borderId="0" xfId="0" applyFont="1"/>
    <xf numFmtId="0" fontId="3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20" fillId="0" borderId="3" xfId="0" applyNumberFormat="1" applyFont="1" applyBorder="1"/>
    <xf numFmtId="4" fontId="21" fillId="0" borderId="3" xfId="0" applyNumberFormat="1" applyFont="1" applyBorder="1"/>
    <xf numFmtId="4" fontId="10" fillId="2" borderId="3" xfId="0" applyNumberFormat="1" applyFont="1" applyFill="1" applyBorder="1" applyAlignment="1">
      <alignment vertical="center" wrapText="1"/>
    </xf>
    <xf numFmtId="0" fontId="20" fillId="0" borderId="3" xfId="0" applyFont="1" applyBorder="1"/>
    <xf numFmtId="0" fontId="21" fillId="0" borderId="3" xfId="0" applyFont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left"/>
    </xf>
    <xf numFmtId="0" fontId="20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8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3" fillId="4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8" fillId="4" borderId="3" xfId="0" applyNumberFormat="1" applyFont="1" applyFill="1" applyBorder="1" applyAlignment="1">
      <alignment vertical="center" wrapText="1"/>
    </xf>
    <xf numFmtId="4" fontId="3" fillId="0" borderId="3" xfId="0" applyNumberFormat="1" applyFont="1" applyBorder="1"/>
    <xf numFmtId="4" fontId="20" fillId="0" borderId="3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/>
    </xf>
    <xf numFmtId="4" fontId="8" fillId="4" borderId="3" xfId="0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horizontal="left" vertical="center"/>
    </xf>
    <xf numFmtId="4" fontId="3" fillId="4" borderId="3" xfId="0" applyNumberFormat="1" applyFont="1" applyFill="1" applyBorder="1" applyAlignment="1">
      <alignment horizontal="right" wrapText="1"/>
    </xf>
    <xf numFmtId="4" fontId="8" fillId="0" borderId="3" xfId="0" applyNumberFormat="1" applyFont="1" applyBorder="1" applyAlignment="1">
      <alignment horizontal="right"/>
    </xf>
    <xf numFmtId="4" fontId="10" fillId="0" borderId="3" xfId="0" applyNumberFormat="1" applyFont="1" applyBorder="1" applyAlignment="1">
      <alignment horizontal="right"/>
    </xf>
    <xf numFmtId="4" fontId="8" fillId="4" borderId="3" xfId="0" applyNumberFormat="1" applyFont="1" applyFill="1" applyBorder="1" applyAlignment="1">
      <alignment horizontal="right"/>
    </xf>
    <xf numFmtId="4" fontId="8" fillId="0" borderId="3" xfId="0" applyNumberFormat="1" applyFont="1" applyBorder="1"/>
    <xf numFmtId="4" fontId="8" fillId="4" borderId="3" xfId="0" applyNumberFormat="1" applyFont="1" applyFill="1" applyBorder="1" applyAlignment="1">
      <alignment horizontal="right" wrapText="1"/>
    </xf>
    <xf numFmtId="4" fontId="20" fillId="2" borderId="3" xfId="0" applyNumberFormat="1" applyFont="1" applyFill="1" applyBorder="1"/>
    <xf numFmtId="4" fontId="1" fillId="0" borderId="3" xfId="0" applyNumberFormat="1" applyFont="1" applyBorder="1"/>
    <xf numFmtId="0" fontId="22" fillId="33" borderId="1" xfId="47" applyBorder="1" applyAlignment="1">
      <alignment horizontal="left" vertical="center" wrapText="1"/>
    </xf>
    <xf numFmtId="0" fontId="22" fillId="33" borderId="2" xfId="47" applyBorder="1" applyAlignment="1">
      <alignment horizontal="left" vertical="center" wrapText="1"/>
    </xf>
    <xf numFmtId="0" fontId="22" fillId="33" borderId="4" xfId="47" applyBorder="1" applyAlignment="1">
      <alignment horizontal="left" vertical="center" wrapText="1"/>
    </xf>
    <xf numFmtId="4" fontId="22" fillId="33" borderId="4" xfId="47" applyNumberFormat="1" applyBorder="1" applyAlignment="1">
      <alignment horizontal="right"/>
    </xf>
    <xf numFmtId="4" fontId="22" fillId="33" borderId="3" xfId="47" applyNumberFormat="1" applyBorder="1" applyAlignment="1">
      <alignment horizontal="right"/>
    </xf>
    <xf numFmtId="0" fontId="22" fillId="33" borderId="3" xfId="47" applyBorder="1" applyAlignment="1">
      <alignment horizontal="left" vertical="center" wrapText="1"/>
    </xf>
    <xf numFmtId="0" fontId="1" fillId="33" borderId="4" xfId="47" applyFont="1" applyBorder="1" applyAlignment="1">
      <alignment horizontal="left" vertical="center" wrapText="1"/>
    </xf>
    <xf numFmtId="4" fontId="1" fillId="33" borderId="4" xfId="47" applyNumberFormat="1" applyFont="1" applyBorder="1" applyAlignment="1">
      <alignment horizontal="right"/>
    </xf>
    <xf numFmtId="4" fontId="1" fillId="33" borderId="3" xfId="47" applyNumberFormat="1" applyFont="1" applyBorder="1" applyAlignment="1">
      <alignment horizontal="right"/>
    </xf>
    <xf numFmtId="4" fontId="22" fillId="17" borderId="3" xfId="46" applyNumberFormat="1" applyBorder="1"/>
    <xf numFmtId="0" fontId="22" fillId="17" borderId="4" xfId="46" applyBorder="1" applyAlignment="1">
      <alignment horizontal="left" vertical="center" wrapText="1"/>
    </xf>
    <xf numFmtId="0" fontId="22" fillId="17" borderId="3" xfId="46" applyBorder="1" applyAlignment="1">
      <alignment horizontal="left" vertical="center" wrapText="1"/>
    </xf>
    <xf numFmtId="0" fontId="22" fillId="17" borderId="1" xfId="46" applyBorder="1" applyAlignment="1">
      <alignment horizontal="left"/>
    </xf>
    <xf numFmtId="0" fontId="22" fillId="17" borderId="2" xfId="46" applyBorder="1" applyAlignment="1">
      <alignment horizontal="left"/>
    </xf>
    <xf numFmtId="0" fontId="22" fillId="17" borderId="4" xfId="46" applyBorder="1" applyAlignment="1">
      <alignment horizontal="left"/>
    </xf>
    <xf numFmtId="0" fontId="22" fillId="17" borderId="3" xfId="46" applyBorder="1"/>
    <xf numFmtId="0" fontId="22" fillId="17" borderId="3" xfId="46" applyBorder="1" applyAlignment="1">
      <alignment wrapText="1"/>
    </xf>
    <xf numFmtId="4" fontId="1" fillId="17" borderId="3" xfId="46" applyNumberFormat="1" applyFont="1" applyBorder="1" applyAlignment="1">
      <alignment vertical="center"/>
    </xf>
    <xf numFmtId="4" fontId="1" fillId="17" borderId="3" xfId="46" applyNumberFormat="1" applyFont="1" applyBorder="1"/>
    <xf numFmtId="0" fontId="22" fillId="25" borderId="1" xfId="5" applyBorder="1" applyAlignment="1">
      <alignment horizontal="left" vertical="center" wrapText="1"/>
    </xf>
    <xf numFmtId="0" fontId="22" fillId="25" borderId="2" xfId="5" applyBorder="1" applyAlignment="1">
      <alignment horizontal="left" vertical="center" wrapText="1"/>
    </xf>
    <xf numFmtId="0" fontId="22" fillId="25" borderId="4" xfId="5" applyBorder="1" applyAlignment="1">
      <alignment horizontal="left" vertical="center" wrapText="1"/>
    </xf>
    <xf numFmtId="4" fontId="22" fillId="25" borderId="3" xfId="5" applyNumberFormat="1" applyBorder="1"/>
    <xf numFmtId="0" fontId="1" fillId="25" borderId="1" xfId="5" applyFont="1" applyBorder="1" applyAlignment="1">
      <alignment horizontal="left" vertical="center" wrapText="1"/>
    </xf>
    <xf numFmtId="0" fontId="1" fillId="25" borderId="2" xfId="5" applyFont="1" applyBorder="1" applyAlignment="1">
      <alignment horizontal="left" vertical="center" wrapText="1"/>
    </xf>
    <xf numFmtId="0" fontId="1" fillId="25" borderId="4" xfId="5" applyFont="1" applyBorder="1" applyAlignment="1">
      <alignment horizontal="left" vertical="center" wrapText="1"/>
    </xf>
    <xf numFmtId="4" fontId="1" fillId="25" borderId="3" xfId="5" applyNumberFormat="1" applyFont="1" applyBorder="1"/>
    <xf numFmtId="2" fontId="0" fillId="0" borderId="0" xfId="0" applyNumberFormat="1"/>
    <xf numFmtId="2" fontId="1" fillId="0" borderId="0" xfId="0" applyNumberFormat="1" applyFont="1"/>
    <xf numFmtId="4" fontId="1" fillId="0" borderId="15" xfId="46" applyNumberFormat="1" applyFont="1" applyFill="1" applyBorder="1"/>
    <xf numFmtId="4" fontId="3" fillId="2" borderId="3" xfId="0" applyNumberFormat="1" applyFont="1" applyFill="1" applyBorder="1" applyAlignment="1">
      <alignment horizontal="right" wrapText="1"/>
    </xf>
    <xf numFmtId="4" fontId="6" fillId="2" borderId="3" xfId="0" applyNumberFormat="1" applyFont="1" applyFill="1" applyBorder="1" applyAlignment="1">
      <alignment horizontal="right" wrapText="1"/>
    </xf>
    <xf numFmtId="2" fontId="7" fillId="3" borderId="3" xfId="0" applyNumberFormat="1" applyFont="1" applyFill="1" applyBorder="1" applyAlignment="1">
      <alignment wrapText="1"/>
    </xf>
    <xf numFmtId="2" fontId="3" fillId="0" borderId="3" xfId="0" applyNumberFormat="1" applyFont="1" applyBorder="1" applyAlignment="1">
      <alignment horizontal="right"/>
    </xf>
    <xf numFmtId="4" fontId="3" fillId="3" borderId="3" xfId="0" applyNumberFormat="1" applyFont="1" applyFill="1" applyBorder="1" applyAlignment="1">
      <alignment horizontal="right" vertical="center" wrapText="1"/>
    </xf>
    <xf numFmtId="4" fontId="3" fillId="3" borderId="3" xfId="0" quotePrefix="1" applyNumberFormat="1" applyFont="1" applyFill="1" applyBorder="1" applyAlignment="1">
      <alignment horizontal="right" wrapText="1"/>
    </xf>
    <xf numFmtId="2" fontId="22" fillId="13" borderId="3" xfId="2" applyNumberFormat="1" applyBorder="1" applyAlignment="1">
      <alignment horizontal="right"/>
    </xf>
    <xf numFmtId="0" fontId="38" fillId="0" borderId="0" xfId="0" applyFont="1" applyAlignment="1">
      <alignment vertical="top"/>
    </xf>
    <xf numFmtId="0" fontId="1" fillId="36" borderId="3" xfId="46" applyFont="1" applyFill="1" applyBorder="1"/>
    <xf numFmtId="4" fontId="1" fillId="36" borderId="3" xfId="46" applyNumberFormat="1" applyFont="1" applyFill="1" applyBorder="1"/>
    <xf numFmtId="0" fontId="22" fillId="36" borderId="3" xfId="46" applyFill="1" applyBorder="1"/>
    <xf numFmtId="4" fontId="22" fillId="36" borderId="3" xfId="46" applyNumberFormat="1" applyFill="1" applyBorder="1"/>
    <xf numFmtId="0" fontId="1" fillId="37" borderId="3" xfId="45" applyFont="1" applyFill="1" applyBorder="1" applyAlignment="1">
      <alignment horizontal="left" wrapText="1"/>
    </xf>
    <xf numFmtId="4" fontId="1" fillId="37" borderId="3" xfId="45" applyNumberFormat="1" applyFont="1" applyFill="1" applyBorder="1"/>
    <xf numFmtId="0" fontId="22" fillId="37" borderId="1" xfId="45" applyFill="1" applyBorder="1" applyAlignment="1">
      <alignment horizontal="left" vertical="center" wrapText="1"/>
    </xf>
    <xf numFmtId="0" fontId="22" fillId="37" borderId="2" xfId="45" applyFill="1" applyBorder="1" applyAlignment="1">
      <alignment horizontal="left" vertical="center" wrapText="1"/>
    </xf>
    <xf numFmtId="0" fontId="22" fillId="37" borderId="4" xfId="45" applyFill="1" applyBorder="1" applyAlignment="1">
      <alignment horizontal="left" vertical="center" wrapText="1"/>
    </xf>
    <xf numFmtId="4" fontId="22" fillId="37" borderId="3" xfId="45" applyNumberFormat="1" applyFill="1" applyBorder="1"/>
    <xf numFmtId="0" fontId="22" fillId="37" borderId="3" xfId="45" applyFill="1" applyBorder="1" applyAlignment="1">
      <alignment horizontal="left" vertical="center" wrapText="1"/>
    </xf>
    <xf numFmtId="0" fontId="22" fillId="37" borderId="1" xfId="45" applyFill="1" applyBorder="1" applyAlignment="1">
      <alignment horizontal="left"/>
    </xf>
    <xf numFmtId="0" fontId="22" fillId="37" borderId="2" xfId="45" applyFill="1" applyBorder="1" applyAlignment="1">
      <alignment horizontal="left"/>
    </xf>
    <xf numFmtId="0" fontId="22" fillId="37" borderId="4" xfId="45" applyFill="1" applyBorder="1" applyAlignment="1">
      <alignment horizontal="left"/>
    </xf>
    <xf numFmtId="0" fontId="22" fillId="37" borderId="3" xfId="45" applyFill="1" applyBorder="1" applyAlignment="1">
      <alignment horizontal="left"/>
    </xf>
    <xf numFmtId="0" fontId="1" fillId="38" borderId="4" xfId="45" applyFont="1" applyFill="1" applyBorder="1" applyAlignment="1">
      <alignment horizontal="left" vertical="center" wrapText="1"/>
    </xf>
    <xf numFmtId="4" fontId="1" fillId="38" borderId="4" xfId="45" applyNumberFormat="1" applyFont="1" applyFill="1" applyBorder="1"/>
    <xf numFmtId="4" fontId="22" fillId="38" borderId="3" xfId="45" applyNumberFormat="1" applyFill="1" applyBorder="1"/>
    <xf numFmtId="4" fontId="1" fillId="38" borderId="3" xfId="45" applyNumberFormat="1" applyFont="1" applyFill="1" applyBorder="1"/>
    <xf numFmtId="0" fontId="22" fillId="38" borderId="1" xfId="44" applyFill="1" applyBorder="1" applyAlignment="1">
      <alignment horizontal="left" vertical="center" wrapText="1"/>
    </xf>
    <xf numFmtId="0" fontId="22" fillId="38" borderId="2" xfId="44" applyFill="1" applyBorder="1" applyAlignment="1">
      <alignment horizontal="left" vertical="center" wrapText="1"/>
    </xf>
    <xf numFmtId="0" fontId="22" fillId="38" borderId="4" xfId="44" applyFill="1" applyBorder="1" applyAlignment="1">
      <alignment horizontal="left" vertical="center" wrapText="1"/>
    </xf>
    <xf numFmtId="4" fontId="22" fillId="38" borderId="4" xfId="45" applyNumberFormat="1" applyFill="1" applyBorder="1"/>
    <xf numFmtId="0" fontId="22" fillId="38" borderId="1" xfId="45" applyFill="1" applyBorder="1" applyAlignment="1">
      <alignment horizontal="left" vertical="center" wrapText="1"/>
    </xf>
    <xf numFmtId="0" fontId="22" fillId="38" borderId="2" xfId="45" applyFill="1" applyBorder="1" applyAlignment="1">
      <alignment horizontal="left" vertical="center" wrapText="1"/>
    </xf>
    <xf numFmtId="0" fontId="22" fillId="38" borderId="4" xfId="45" applyFill="1" applyBorder="1" applyAlignment="1">
      <alignment horizontal="left" vertical="center" wrapText="1"/>
    </xf>
    <xf numFmtId="0" fontId="1" fillId="39" borderId="3" xfId="45" applyFont="1" applyFill="1" applyBorder="1"/>
    <xf numFmtId="4" fontId="1" fillId="39" borderId="3" xfId="45" applyNumberFormat="1" applyFont="1" applyFill="1" applyBorder="1"/>
    <xf numFmtId="0" fontId="22" fillId="39" borderId="3" xfId="45" applyFill="1" applyBorder="1"/>
    <xf numFmtId="4" fontId="22" fillId="39" borderId="3" xfId="45" applyNumberFormat="1" applyFill="1" applyBorder="1"/>
    <xf numFmtId="0" fontId="1" fillId="40" borderId="4" xfId="3" applyFont="1" applyFill="1" applyBorder="1" applyAlignment="1">
      <alignment horizontal="left" vertical="center" wrapText="1"/>
    </xf>
    <xf numFmtId="4" fontId="1" fillId="40" borderId="4" xfId="3" applyNumberFormat="1" applyFont="1" applyFill="1" applyBorder="1" applyAlignment="1">
      <alignment horizontal="right"/>
    </xf>
    <xf numFmtId="4" fontId="1" fillId="40" borderId="3" xfId="3" applyNumberFormat="1" applyFont="1" applyFill="1" applyBorder="1" applyAlignment="1">
      <alignment horizontal="right"/>
    </xf>
    <xf numFmtId="0" fontId="22" fillId="40" borderId="1" xfId="3" applyFill="1" applyBorder="1" applyAlignment="1">
      <alignment horizontal="left" vertical="center" wrapText="1"/>
    </xf>
    <xf numFmtId="0" fontId="22" fillId="40" borderId="2" xfId="3" applyFill="1" applyBorder="1" applyAlignment="1">
      <alignment horizontal="left" vertical="center" wrapText="1"/>
    </xf>
    <xf numFmtId="0" fontId="22" fillId="40" borderId="4" xfId="3" applyFill="1" applyBorder="1" applyAlignment="1">
      <alignment horizontal="left" vertical="center" wrapText="1"/>
    </xf>
    <xf numFmtId="4" fontId="22" fillId="40" borderId="4" xfId="3" applyNumberFormat="1" applyFill="1" applyBorder="1" applyAlignment="1">
      <alignment horizontal="right"/>
    </xf>
    <xf numFmtId="4" fontId="22" fillId="40" borderId="3" xfId="3" applyNumberFormat="1" applyFill="1" applyBorder="1" applyAlignment="1">
      <alignment horizontal="right"/>
    </xf>
    <xf numFmtId="0" fontId="22" fillId="40" borderId="3" xfId="3" applyFill="1" applyBorder="1" applyAlignment="1">
      <alignment horizontal="left" vertical="center" wrapText="1"/>
    </xf>
    <xf numFmtId="4" fontId="39" fillId="17" borderId="3" xfId="46" applyNumberFormat="1" applyFont="1" applyBorder="1"/>
    <xf numFmtId="0" fontId="1" fillId="36" borderId="3" xfId="44" applyFont="1" applyFill="1" applyBorder="1"/>
    <xf numFmtId="4" fontId="1" fillId="36" borderId="3" xfId="44" applyNumberFormat="1" applyFont="1" applyFill="1" applyBorder="1"/>
    <xf numFmtId="4" fontId="22" fillId="36" borderId="3" xfId="44" applyNumberFormat="1" applyFill="1" applyBorder="1"/>
    <xf numFmtId="0" fontId="22" fillId="36" borderId="3" xfId="44" applyFill="1" applyBorder="1"/>
    <xf numFmtId="0" fontId="1" fillId="41" borderId="4" xfId="43" applyFont="1" applyFill="1" applyBorder="1" applyAlignment="1">
      <alignment horizontal="left" vertical="center" wrapText="1"/>
    </xf>
    <xf numFmtId="4" fontId="1" fillId="41" borderId="4" xfId="43" applyNumberFormat="1" applyFont="1" applyFill="1" applyBorder="1" applyAlignment="1">
      <alignment horizontal="right"/>
    </xf>
    <xf numFmtId="4" fontId="1" fillId="41" borderId="3" xfId="43" applyNumberFormat="1" applyFont="1" applyFill="1" applyBorder="1" applyAlignment="1">
      <alignment horizontal="right"/>
    </xf>
    <xf numFmtId="0" fontId="22" fillId="41" borderId="4" xfId="43" applyFill="1" applyBorder="1" applyAlignment="1">
      <alignment horizontal="left" vertical="center" wrapText="1"/>
    </xf>
    <xf numFmtId="4" fontId="22" fillId="41" borderId="4" xfId="43" applyNumberFormat="1" applyFill="1" applyBorder="1" applyAlignment="1">
      <alignment horizontal="right"/>
    </xf>
    <xf numFmtId="4" fontId="22" fillId="41" borderId="3" xfId="43" applyNumberFormat="1" applyFill="1" applyBorder="1" applyAlignment="1">
      <alignment horizontal="right"/>
    </xf>
    <xf numFmtId="0" fontId="1" fillId="42" borderId="1" xfId="2" applyFont="1" applyFill="1" applyBorder="1" applyAlignment="1">
      <alignment horizontal="left" vertical="center" wrapText="1"/>
    </xf>
    <xf numFmtId="0" fontId="1" fillId="42" borderId="2" xfId="2" applyFont="1" applyFill="1" applyBorder="1" applyAlignment="1">
      <alignment horizontal="left" vertical="center" wrapText="1"/>
    </xf>
    <xf numFmtId="0" fontId="1" fillId="42" borderId="4" xfId="2" applyFont="1" applyFill="1" applyBorder="1" applyAlignment="1">
      <alignment horizontal="left" vertical="center" wrapText="1"/>
    </xf>
    <xf numFmtId="4" fontId="1" fillId="42" borderId="3" xfId="2" applyNumberFormat="1" applyFont="1" applyFill="1" applyBorder="1"/>
    <xf numFmtId="0" fontId="22" fillId="42" borderId="1" xfId="2" applyFill="1" applyBorder="1" applyAlignment="1">
      <alignment horizontal="left" vertical="center" wrapText="1"/>
    </xf>
    <xf numFmtId="0" fontId="22" fillId="42" borderId="2" xfId="2" applyFill="1" applyBorder="1" applyAlignment="1">
      <alignment horizontal="left" vertical="center" wrapText="1"/>
    </xf>
    <xf numFmtId="0" fontId="22" fillId="42" borderId="4" xfId="2" applyFill="1" applyBorder="1" applyAlignment="1">
      <alignment horizontal="left" vertical="center" wrapText="1"/>
    </xf>
    <xf numFmtId="4" fontId="22" fillId="42" borderId="3" xfId="2" applyNumberFormat="1" applyFill="1" applyBorder="1"/>
    <xf numFmtId="0" fontId="1" fillId="43" borderId="1" xfId="2" applyFont="1" applyFill="1" applyBorder="1" applyAlignment="1">
      <alignment horizontal="left" vertical="center" wrapText="1"/>
    </xf>
    <xf numFmtId="0" fontId="1" fillId="43" borderId="2" xfId="2" applyFont="1" applyFill="1" applyBorder="1" applyAlignment="1">
      <alignment horizontal="left" vertical="center" wrapText="1"/>
    </xf>
    <xf numFmtId="0" fontId="1" fillId="43" borderId="4" xfId="2" applyFont="1" applyFill="1" applyBorder="1" applyAlignment="1">
      <alignment horizontal="left" vertical="center" wrapText="1"/>
    </xf>
    <xf numFmtId="4" fontId="1" fillId="43" borderId="4" xfId="2" applyNumberFormat="1" applyFont="1" applyFill="1" applyBorder="1"/>
    <xf numFmtId="4" fontId="22" fillId="43" borderId="3" xfId="2" applyNumberFormat="1" applyFill="1" applyBorder="1"/>
    <xf numFmtId="0" fontId="22" fillId="43" borderId="1" xfId="2" applyFill="1" applyBorder="1" applyAlignment="1">
      <alignment horizontal="left" vertical="center" wrapText="1"/>
    </xf>
    <xf numFmtId="0" fontId="22" fillId="43" borderId="2" xfId="2" applyFill="1" applyBorder="1" applyAlignment="1">
      <alignment horizontal="left" vertical="center" wrapText="1"/>
    </xf>
    <xf numFmtId="0" fontId="22" fillId="43" borderId="4" xfId="2" applyFill="1" applyBorder="1" applyAlignment="1">
      <alignment horizontal="left" vertical="center" wrapText="1"/>
    </xf>
    <xf numFmtId="4" fontId="22" fillId="43" borderId="4" xfId="2" applyNumberFormat="1" applyFill="1" applyBorder="1"/>
    <xf numFmtId="0" fontId="1" fillId="44" borderId="3" xfId="47" applyFont="1" applyFill="1" applyBorder="1" applyAlignment="1">
      <alignment horizontal="center" vertical="center" wrapText="1"/>
    </xf>
    <xf numFmtId="4" fontId="1" fillId="44" borderId="3" xfId="47" applyNumberFormat="1" applyFont="1" applyFill="1" applyBorder="1" applyAlignment="1">
      <alignment horizontal="right"/>
    </xf>
    <xf numFmtId="0" fontId="1" fillId="44" borderId="3" xfId="47" applyFont="1" applyFill="1" applyBorder="1" applyAlignment="1">
      <alignment horizontal="center" vertical="center"/>
    </xf>
    <xf numFmtId="0" fontId="22" fillId="44" borderId="3" xfId="47" applyFill="1" applyBorder="1" applyAlignment="1">
      <alignment horizontal="center" vertical="center"/>
    </xf>
    <xf numFmtId="4" fontId="22" fillId="44" borderId="3" xfId="47" applyNumberFormat="1" applyFill="1" applyBorder="1" applyAlignment="1">
      <alignment horizontal="right"/>
    </xf>
    <xf numFmtId="0" fontId="1" fillId="3" borderId="4" xfId="47" applyFont="1" applyFill="1" applyBorder="1" applyAlignment="1">
      <alignment horizontal="center" vertical="center" wrapText="1"/>
    </xf>
    <xf numFmtId="4" fontId="1" fillId="3" borderId="4" xfId="47" applyNumberFormat="1" applyFont="1" applyFill="1" applyBorder="1" applyAlignment="1">
      <alignment horizontal="right"/>
    </xf>
    <xf numFmtId="0" fontId="1" fillId="3" borderId="3" xfId="47" applyFont="1" applyFill="1" applyBorder="1" applyAlignment="1">
      <alignment horizontal="center" vertical="center"/>
    </xf>
    <xf numFmtId="4" fontId="1" fillId="3" borderId="3" xfId="47" applyNumberFormat="1" applyFont="1" applyFill="1" applyBorder="1" applyAlignment="1"/>
    <xf numFmtId="0" fontId="22" fillId="3" borderId="4" xfId="47" applyFill="1" applyBorder="1" applyAlignment="1">
      <alignment horizontal="center" vertical="center"/>
    </xf>
    <xf numFmtId="4" fontId="22" fillId="3" borderId="4" xfId="47" applyNumberFormat="1" applyFill="1" applyBorder="1" applyAlignment="1">
      <alignment horizontal="right"/>
    </xf>
    <xf numFmtId="4" fontId="22" fillId="3" borderId="3" xfId="47" applyNumberFormat="1" applyFill="1" applyBorder="1" applyAlignment="1">
      <alignment horizontal="center" vertical="center"/>
    </xf>
    <xf numFmtId="4" fontId="22" fillId="3" borderId="3" xfId="47" applyNumberFormat="1" applyFill="1" applyBorder="1" applyAlignment="1">
      <alignment horizontal="right"/>
    </xf>
    <xf numFmtId="0" fontId="1" fillId="38" borderId="3" xfId="43" applyFont="1" applyFill="1" applyBorder="1" applyAlignment="1">
      <alignment horizontal="left" wrapText="1"/>
    </xf>
    <xf numFmtId="4" fontId="1" fillId="38" borderId="3" xfId="43" applyNumberFormat="1" applyFont="1" applyFill="1" applyBorder="1"/>
    <xf numFmtId="0" fontId="22" fillId="38" borderId="3" xfId="43" applyFill="1" applyBorder="1" applyAlignment="1">
      <alignment horizontal="left"/>
    </xf>
    <xf numFmtId="4" fontId="22" fillId="38" borderId="3" xfId="43" applyNumberFormat="1" applyFill="1" applyBorder="1"/>
    <xf numFmtId="0" fontId="22" fillId="38" borderId="3" xfId="43" applyFill="1" applyBorder="1" applyAlignment="1">
      <alignment horizontal="left" vertical="center" wrapText="1"/>
    </xf>
    <xf numFmtId="0" fontId="22" fillId="38" borderId="3" xfId="43" applyFill="1" applyBorder="1" applyAlignment="1">
      <alignment horizontal="left" wrapText="1"/>
    </xf>
    <xf numFmtId="0" fontId="1" fillId="45" borderId="1" xfId="47" applyFont="1" applyFill="1" applyBorder="1" applyAlignment="1">
      <alignment horizontal="left" vertical="center" wrapText="1"/>
    </xf>
    <xf numFmtId="0" fontId="1" fillId="45" borderId="2" xfId="47" applyFont="1" applyFill="1" applyBorder="1" applyAlignment="1">
      <alignment horizontal="left" vertical="center" wrapText="1"/>
    </xf>
    <xf numFmtId="0" fontId="1" fillId="45" borderId="4" xfId="47" applyFont="1" applyFill="1" applyBorder="1" applyAlignment="1">
      <alignment horizontal="left" vertical="center" wrapText="1"/>
    </xf>
    <xf numFmtId="4" fontId="1" fillId="45" borderId="3" xfId="47" applyNumberFormat="1" applyFont="1" applyFill="1" applyBorder="1"/>
    <xf numFmtId="0" fontId="22" fillId="45" borderId="1" xfId="47" applyFill="1" applyBorder="1" applyAlignment="1">
      <alignment horizontal="left" vertical="center" wrapText="1"/>
    </xf>
    <xf numFmtId="0" fontId="22" fillId="45" borderId="2" xfId="47" applyFill="1" applyBorder="1" applyAlignment="1">
      <alignment horizontal="left" vertical="center" wrapText="1"/>
    </xf>
    <xf numFmtId="0" fontId="22" fillId="45" borderId="4" xfId="47" applyFill="1" applyBorder="1" applyAlignment="1">
      <alignment horizontal="left" vertical="center" wrapText="1"/>
    </xf>
    <xf numFmtId="4" fontId="22" fillId="45" borderId="3" xfId="47" applyNumberFormat="1" applyFill="1" applyBorder="1"/>
    <xf numFmtId="4" fontId="3" fillId="3" borderId="3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1" fillId="0" borderId="0" xfId="43" applyFont="1" applyFill="1" applyBorder="1" applyAlignment="1">
      <alignment horizontal="left" vertical="center" wrapText="1"/>
    </xf>
    <xf numFmtId="0" fontId="22" fillId="0" borderId="0" xfId="43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wrapText="1"/>
    </xf>
    <xf numFmtId="0" fontId="16" fillId="0" borderId="1" xfId="0" quotePrefix="1" applyFont="1" applyBorder="1" applyAlignment="1">
      <alignment horizontal="center" wrapText="1"/>
    </xf>
    <xf numFmtId="0" fontId="10" fillId="0" borderId="0" xfId="0" applyFont="1" applyAlignment="1">
      <alignment horizontal="left"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6" fillId="0" borderId="2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10" fillId="0" borderId="1" xfId="0" quotePrefix="1" applyFont="1" applyBorder="1" applyAlignment="1">
      <alignment horizontal="left" vertical="center"/>
    </xf>
    <xf numFmtId="0" fontId="6" fillId="3" borderId="3" xfId="0" quotePrefix="1" applyFont="1" applyFill="1" applyBorder="1" applyAlignment="1">
      <alignment horizontal="left" vertical="center" wrapText="1"/>
    </xf>
    <xf numFmtId="0" fontId="10" fillId="4" borderId="1" xfId="0" quotePrefix="1" applyFont="1" applyFill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2" fillId="38" borderId="3" xfId="43" applyFill="1" applyBorder="1" applyAlignment="1">
      <alignment horizontal="left" vertical="center" wrapText="1"/>
    </xf>
    <xf numFmtId="0" fontId="22" fillId="38" borderId="1" xfId="43" applyFill="1" applyBorder="1" applyAlignment="1">
      <alignment horizontal="left"/>
    </xf>
    <xf numFmtId="0" fontId="22" fillId="38" borderId="2" xfId="43" applyFill="1" applyBorder="1" applyAlignment="1">
      <alignment horizontal="left"/>
    </xf>
    <xf numFmtId="0" fontId="22" fillId="38" borderId="4" xfId="43" applyFill="1" applyBorder="1" applyAlignment="1">
      <alignment horizontal="left"/>
    </xf>
    <xf numFmtId="0" fontId="1" fillId="44" borderId="1" xfId="47" applyFont="1" applyFill="1" applyBorder="1" applyAlignment="1">
      <alignment horizontal="left"/>
    </xf>
    <xf numFmtId="0" fontId="1" fillId="44" borderId="2" xfId="47" applyFont="1" applyFill="1" applyBorder="1" applyAlignment="1">
      <alignment horizontal="left"/>
    </xf>
    <xf numFmtId="0" fontId="1" fillId="44" borderId="4" xfId="47" applyFont="1" applyFill="1" applyBorder="1" applyAlignment="1">
      <alignment horizontal="left"/>
    </xf>
    <xf numFmtId="0" fontId="22" fillId="44" borderId="1" xfId="47" applyFill="1" applyBorder="1" applyAlignment="1">
      <alignment horizontal="left"/>
    </xf>
    <xf numFmtId="0" fontId="22" fillId="44" borderId="2" xfId="47" applyFill="1" applyBorder="1" applyAlignment="1">
      <alignment horizontal="left"/>
    </xf>
    <xf numFmtId="0" fontId="22" fillId="44" borderId="4" xfId="47" applyFill="1" applyBorder="1" applyAlignment="1">
      <alignment horizontal="left"/>
    </xf>
    <xf numFmtId="0" fontId="1" fillId="3" borderId="1" xfId="47" applyFont="1" applyFill="1" applyBorder="1" applyAlignment="1">
      <alignment horizontal="left"/>
    </xf>
    <xf numFmtId="0" fontId="1" fillId="3" borderId="2" xfId="47" applyFont="1" applyFill="1" applyBorder="1" applyAlignment="1">
      <alignment horizontal="left"/>
    </xf>
    <xf numFmtId="0" fontId="1" fillId="3" borderId="4" xfId="47" applyFont="1" applyFill="1" applyBorder="1" applyAlignment="1">
      <alignment horizontal="left"/>
    </xf>
    <xf numFmtId="0" fontId="22" fillId="3" borderId="1" xfId="47" applyFill="1" applyBorder="1" applyAlignment="1">
      <alignment horizontal="left"/>
    </xf>
    <xf numFmtId="0" fontId="22" fillId="3" borderId="2" xfId="47" applyFill="1" applyBorder="1" applyAlignment="1">
      <alignment horizontal="left"/>
    </xf>
    <xf numFmtId="0" fontId="22" fillId="3" borderId="4" xfId="47" applyFill="1" applyBorder="1" applyAlignment="1">
      <alignment horizontal="left"/>
    </xf>
    <xf numFmtId="0" fontId="1" fillId="38" borderId="1" xfId="43" applyFont="1" applyFill="1" applyBorder="1" applyAlignment="1">
      <alignment horizontal="left"/>
    </xf>
    <xf numFmtId="0" fontId="1" fillId="38" borderId="2" xfId="43" applyFont="1" applyFill="1" applyBorder="1" applyAlignment="1">
      <alignment horizontal="left"/>
    </xf>
    <xf numFmtId="0" fontId="1" fillId="38" borderId="4" xfId="43" applyFont="1" applyFill="1" applyBorder="1" applyAlignment="1">
      <alignment horizontal="left"/>
    </xf>
    <xf numFmtId="0" fontId="22" fillId="41" borderId="1" xfId="43" applyFill="1" applyBorder="1" applyAlignment="1">
      <alignment horizontal="left" wrapText="1"/>
    </xf>
    <xf numFmtId="0" fontId="22" fillId="41" borderId="2" xfId="43" applyFill="1" applyBorder="1" applyAlignment="1">
      <alignment horizontal="left" wrapText="1"/>
    </xf>
    <xf numFmtId="0" fontId="22" fillId="41" borderId="4" xfId="43" applyFill="1" applyBorder="1" applyAlignment="1">
      <alignment horizontal="left" wrapText="1"/>
    </xf>
    <xf numFmtId="0" fontId="22" fillId="17" borderId="1" xfId="46" applyBorder="1" applyAlignment="1">
      <alignment horizontal="left"/>
    </xf>
    <xf numFmtId="0" fontId="22" fillId="17" borderId="2" xfId="46" applyBorder="1" applyAlignment="1">
      <alignment horizontal="left"/>
    </xf>
    <xf numFmtId="0" fontId="22" fillId="17" borderId="4" xfId="46" applyBorder="1" applyAlignment="1">
      <alignment horizontal="left"/>
    </xf>
    <xf numFmtId="0" fontId="22" fillId="17" borderId="1" xfId="46" applyBorder="1" applyAlignment="1">
      <alignment horizontal="left" vertical="center" wrapText="1"/>
    </xf>
    <xf numFmtId="0" fontId="22" fillId="17" borderId="2" xfId="46" applyBorder="1" applyAlignment="1">
      <alignment horizontal="left" vertical="center" wrapText="1"/>
    </xf>
    <xf numFmtId="0" fontId="22" fillId="17" borderId="4" xfId="46" applyBorder="1" applyAlignment="1">
      <alignment horizontal="left" vertical="center" wrapText="1"/>
    </xf>
    <xf numFmtId="0" fontId="1" fillId="36" borderId="1" xfId="46" applyFont="1" applyFill="1" applyBorder="1" applyAlignment="1">
      <alignment horizontal="left"/>
    </xf>
    <xf numFmtId="0" fontId="1" fillId="36" borderId="2" xfId="46" applyFont="1" applyFill="1" applyBorder="1" applyAlignment="1">
      <alignment horizontal="left"/>
    </xf>
    <xf numFmtId="0" fontId="1" fillId="36" borderId="4" xfId="46" applyFont="1" applyFill="1" applyBorder="1" applyAlignment="1">
      <alignment horizontal="left"/>
    </xf>
    <xf numFmtId="0" fontId="22" fillId="36" borderId="1" xfId="46" applyFill="1" applyBorder="1" applyAlignment="1">
      <alignment horizontal="left"/>
    </xf>
    <xf numFmtId="0" fontId="22" fillId="36" borderId="2" xfId="46" applyFill="1" applyBorder="1" applyAlignment="1">
      <alignment horizontal="left"/>
    </xf>
    <xf numFmtId="0" fontId="22" fillId="36" borderId="4" xfId="46" applyFill="1" applyBorder="1" applyAlignment="1">
      <alignment horizontal="left"/>
    </xf>
    <xf numFmtId="0" fontId="22" fillId="36" borderId="1" xfId="46" applyFill="1" applyBorder="1" applyAlignment="1">
      <alignment horizontal="left" vertical="center" wrapText="1"/>
    </xf>
    <xf numFmtId="0" fontId="22" fillId="36" borderId="2" xfId="46" applyFill="1" applyBorder="1" applyAlignment="1">
      <alignment horizontal="left" vertical="center" wrapText="1"/>
    </xf>
    <xf numFmtId="0" fontId="22" fillId="36" borderId="4" xfId="46" applyFill="1" applyBorder="1" applyAlignment="1">
      <alignment horizontal="left" vertical="center" wrapText="1"/>
    </xf>
    <xf numFmtId="0" fontId="1" fillId="41" borderId="1" xfId="43" applyFont="1" applyFill="1" applyBorder="1" applyAlignment="1">
      <alignment horizontal="left" wrapText="1"/>
    </xf>
    <xf numFmtId="0" fontId="1" fillId="41" borderId="2" xfId="43" applyFont="1" applyFill="1" applyBorder="1" applyAlignment="1">
      <alignment horizontal="left" wrapText="1"/>
    </xf>
    <xf numFmtId="0" fontId="1" fillId="41" borderId="4" xfId="43" applyFont="1" applyFill="1" applyBorder="1" applyAlignment="1">
      <alignment horizontal="left" wrapText="1"/>
    </xf>
    <xf numFmtId="0" fontId="22" fillId="40" borderId="3" xfId="3" applyFill="1" applyBorder="1" applyAlignment="1">
      <alignment horizontal="left" vertical="center" wrapText="1"/>
    </xf>
    <xf numFmtId="0" fontId="22" fillId="40" borderId="1" xfId="3" applyFill="1" applyBorder="1" applyAlignment="1">
      <alignment horizontal="left" vertical="center" wrapText="1"/>
    </xf>
    <xf numFmtId="0" fontId="22" fillId="40" borderId="2" xfId="3" applyFill="1" applyBorder="1" applyAlignment="1">
      <alignment horizontal="left" vertical="center" wrapText="1"/>
    </xf>
    <xf numFmtId="0" fontId="22" fillId="40" borderId="4" xfId="3" applyFill="1" applyBorder="1" applyAlignment="1">
      <alignment horizontal="left" vertical="center" wrapText="1"/>
    </xf>
    <xf numFmtId="4" fontId="1" fillId="17" borderId="1" xfId="46" applyNumberFormat="1" applyFont="1" applyBorder="1" applyAlignment="1">
      <alignment horizontal="left"/>
    </xf>
    <xf numFmtId="4" fontId="1" fillId="17" borderId="2" xfId="46" applyNumberFormat="1" applyFont="1" applyBorder="1" applyAlignment="1">
      <alignment horizontal="left"/>
    </xf>
    <xf numFmtId="4" fontId="1" fillId="17" borderId="4" xfId="46" applyNumberFormat="1" applyFont="1" applyBorder="1" applyAlignment="1">
      <alignment horizontal="left"/>
    </xf>
    <xf numFmtId="0" fontId="22" fillId="17" borderId="3" xfId="46" applyBorder="1" applyAlignment="1">
      <alignment horizontal="left" vertical="center" wrapText="1"/>
    </xf>
    <xf numFmtId="0" fontId="1" fillId="38" borderId="1" xfId="45" applyFont="1" applyFill="1" applyBorder="1" applyAlignment="1">
      <alignment horizontal="left"/>
    </xf>
    <xf numFmtId="0" fontId="1" fillId="38" borderId="2" xfId="45" applyFont="1" applyFill="1" applyBorder="1" applyAlignment="1">
      <alignment horizontal="left"/>
    </xf>
    <xf numFmtId="0" fontId="1" fillId="38" borderId="4" xfId="45" applyFont="1" applyFill="1" applyBorder="1" applyAlignment="1">
      <alignment horizontal="left"/>
    </xf>
    <xf numFmtId="0" fontId="1" fillId="39" borderId="1" xfId="45" applyFont="1" applyFill="1" applyBorder="1" applyAlignment="1">
      <alignment horizontal="left"/>
    </xf>
    <xf numFmtId="0" fontId="1" fillId="39" borderId="2" xfId="45" applyFont="1" applyFill="1" applyBorder="1" applyAlignment="1">
      <alignment horizontal="left"/>
    </xf>
    <xf numFmtId="0" fontId="1" fillId="39" borderId="4" xfId="45" applyFont="1" applyFill="1" applyBorder="1" applyAlignment="1">
      <alignment horizontal="left"/>
    </xf>
    <xf numFmtId="0" fontId="22" fillId="39" borderId="1" xfId="45" applyFill="1" applyBorder="1" applyAlignment="1">
      <alignment horizontal="left"/>
    </xf>
    <xf numFmtId="0" fontId="22" fillId="39" borderId="2" xfId="45" applyFill="1" applyBorder="1" applyAlignment="1">
      <alignment horizontal="left"/>
    </xf>
    <xf numFmtId="0" fontId="22" fillId="39" borderId="4" xfId="45" applyFill="1" applyBorder="1" applyAlignment="1">
      <alignment horizontal="left"/>
    </xf>
    <xf numFmtId="0" fontId="1" fillId="40" borderId="1" xfId="3" applyFont="1" applyFill="1" applyBorder="1" applyAlignment="1">
      <alignment horizontal="left" vertical="center" wrapText="1"/>
    </xf>
    <xf numFmtId="0" fontId="1" fillId="40" borderId="2" xfId="3" applyFont="1" applyFill="1" applyBorder="1" applyAlignment="1">
      <alignment horizontal="left" vertical="center" wrapText="1"/>
    </xf>
    <xf numFmtId="0" fontId="1" fillId="40" borderId="4" xfId="3" applyFont="1" applyFill="1" applyBorder="1" applyAlignment="1">
      <alignment horizontal="left" vertical="center" wrapText="1"/>
    </xf>
    <xf numFmtId="0" fontId="22" fillId="37" borderId="1" xfId="45" applyFill="1" applyBorder="1" applyAlignment="1">
      <alignment horizontal="left" vertical="center" wrapText="1"/>
    </xf>
    <xf numFmtId="0" fontId="22" fillId="37" borderId="2" xfId="45" applyFill="1" applyBorder="1" applyAlignment="1">
      <alignment horizontal="left" vertical="center" wrapText="1"/>
    </xf>
    <xf numFmtId="0" fontId="22" fillId="37" borderId="4" xfId="45" applyFill="1" applyBorder="1" applyAlignment="1">
      <alignment horizontal="left" vertical="center" wrapText="1"/>
    </xf>
    <xf numFmtId="0" fontId="1" fillId="37" borderId="1" xfId="45" applyFont="1" applyFill="1" applyBorder="1" applyAlignment="1">
      <alignment horizontal="left"/>
    </xf>
    <xf numFmtId="0" fontId="1" fillId="37" borderId="2" xfId="45" applyFont="1" applyFill="1" applyBorder="1" applyAlignment="1">
      <alignment horizontal="left"/>
    </xf>
    <xf numFmtId="0" fontId="1" fillId="37" borderId="4" xfId="45" applyFont="1" applyFill="1" applyBorder="1" applyAlignment="1">
      <alignment horizontal="left"/>
    </xf>
    <xf numFmtId="0" fontId="22" fillId="37" borderId="1" xfId="45" applyFill="1" applyBorder="1" applyAlignment="1">
      <alignment horizontal="left"/>
    </xf>
    <xf numFmtId="0" fontId="22" fillId="37" borderId="2" xfId="45" applyFill="1" applyBorder="1" applyAlignment="1">
      <alignment horizontal="left"/>
    </xf>
    <xf numFmtId="0" fontId="22" fillId="37" borderId="4" xfId="45" applyFill="1" applyBorder="1" applyAlignment="1">
      <alignment horizontal="left"/>
    </xf>
    <xf numFmtId="0" fontId="17" fillId="0" borderId="0" xfId="0" applyFont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33" borderId="1" xfId="47" applyFont="1" applyBorder="1" applyAlignment="1">
      <alignment horizontal="left" vertical="center" wrapText="1"/>
    </xf>
    <xf numFmtId="0" fontId="1" fillId="33" borderId="2" xfId="47" applyFont="1" applyBorder="1" applyAlignment="1">
      <alignment horizontal="left" vertical="center" wrapText="1"/>
    </xf>
    <xf numFmtId="0" fontId="1" fillId="33" borderId="4" xfId="47" applyFont="1" applyBorder="1" applyAlignment="1">
      <alignment horizontal="left" vertical="center" wrapText="1"/>
    </xf>
    <xf numFmtId="0" fontId="22" fillId="33" borderId="1" xfId="47" applyBorder="1" applyAlignment="1">
      <alignment horizontal="left" vertical="center" wrapText="1"/>
    </xf>
    <xf numFmtId="0" fontId="22" fillId="33" borderId="2" xfId="47" applyBorder="1" applyAlignment="1">
      <alignment horizontal="left" vertical="center" wrapText="1"/>
    </xf>
    <xf numFmtId="0" fontId="22" fillId="33" borderId="4" xfId="47" applyBorder="1" applyAlignment="1">
      <alignment horizontal="left" vertical="center" wrapText="1"/>
    </xf>
  </cellXfs>
  <cellStyles count="48">
    <cellStyle name="20% - Accent1" xfId="45" builtinId="30"/>
    <cellStyle name="20% - Accent2" xfId="46" builtinId="34"/>
    <cellStyle name="20% - Accent3" xfId="43" builtinId="38"/>
    <cellStyle name="20% - Accent4" xfId="44" builtinId="42"/>
    <cellStyle name="20% - Accent6" xfId="47" builtinId="50"/>
    <cellStyle name="20% - Isticanje1 2" xfId="2" xr:uid="{A3ECAE1E-45C9-401F-B61F-CE3990686FF1}"/>
    <cellStyle name="20% - Isticanje2 2" xfId="3" xr:uid="{7C834140-4380-42EE-88A8-A273C2095C11}"/>
    <cellStyle name="20% - Isticanje3 2" xfId="4" xr:uid="{68B29766-308B-4770-B5EA-6A3031D79256}"/>
    <cellStyle name="20% - Isticanje4 2" xfId="5" xr:uid="{9FD62203-6B25-422A-BACB-D3A88C6ABAD5}"/>
    <cellStyle name="20% - Isticanje5 2" xfId="6" xr:uid="{7527BC05-C3DB-4795-ACA5-8F9107718A4D}"/>
    <cellStyle name="20% - Isticanje6 2" xfId="7" xr:uid="{5448585F-1CAC-4F8E-97A9-2C86BBD8E5C8}"/>
    <cellStyle name="40% - Isticanje1 2" xfId="8" xr:uid="{4E144D8D-14FE-4CCC-B063-18E1FC466828}"/>
    <cellStyle name="40% - Isticanje2 2" xfId="9" xr:uid="{33CA0F41-4778-41B2-8B6D-A3BA49971C7F}"/>
    <cellStyle name="40% - Isticanje3 2" xfId="10" xr:uid="{10E489B3-1FA9-489D-BE94-4606E1A6F323}"/>
    <cellStyle name="40% - Isticanje4 2" xfId="11" xr:uid="{23D2E4F4-5504-4418-B3AA-84C067AA8361}"/>
    <cellStyle name="40% - Isticanje5 2" xfId="12" xr:uid="{0A1BAF47-D308-4C88-9112-C3DC0F757808}"/>
    <cellStyle name="40% - Isticanje6 2" xfId="13" xr:uid="{A0C21B36-0195-41BA-9B26-4674A12B9BA7}"/>
    <cellStyle name="60% - Isticanje1 2" xfId="14" xr:uid="{78FDC761-2EE9-4892-BAC2-32866978E3BF}"/>
    <cellStyle name="60% - Isticanje2 2" xfId="15" xr:uid="{236417FE-56CC-47A0-9FD5-CD43DA19E2C8}"/>
    <cellStyle name="60% - Isticanje3 2" xfId="16" xr:uid="{1B4C8025-24A0-49D1-A06B-BC6CFC5198BF}"/>
    <cellStyle name="60% - Isticanje4 2" xfId="17" xr:uid="{0FA312F6-2FFF-49EE-8F35-49CA3EC6ECBE}"/>
    <cellStyle name="60% - Isticanje5 2" xfId="18" xr:uid="{7674BE70-3141-4F3B-B99E-1836C7FF9D29}"/>
    <cellStyle name="60% - Isticanje6 2" xfId="19" xr:uid="{AA03C3B3-EFFF-4751-BD06-336AE698452C}"/>
    <cellStyle name="Bilješka 2" xfId="20" xr:uid="{5458AEB5-747A-4FF4-A2F6-27AA5BC82FF3}"/>
    <cellStyle name="Dobro 2" xfId="21" xr:uid="{A58A62A4-BF79-4696-BA58-227F8DD6D92F}"/>
    <cellStyle name="Isticanje1 2" xfId="22" xr:uid="{CF27518A-6B9C-4602-ABD6-5B80C88C1B73}"/>
    <cellStyle name="Isticanje2 2" xfId="23" xr:uid="{BFF84347-3E85-4D9C-8169-725AA78B29B2}"/>
    <cellStyle name="Isticanje3 2" xfId="24" xr:uid="{B119EDA1-3EDD-4EBC-8C90-5EF52CCC8CD2}"/>
    <cellStyle name="Isticanje4 2" xfId="25" xr:uid="{17A99D7C-B14A-48C8-A6F4-A5EEC80A5BA3}"/>
    <cellStyle name="Isticanje5 2" xfId="26" xr:uid="{C7F7AB9D-6A56-45B4-B9AF-5D40859F80ED}"/>
    <cellStyle name="Isticanje6 2" xfId="27" xr:uid="{3B79F200-03F9-4B33-84F1-99F66A8B1CA1}"/>
    <cellStyle name="Izlaz 2" xfId="28" xr:uid="{1B344416-A892-41CF-A30F-D5FEA864090E}"/>
    <cellStyle name="Izračun 2" xfId="29" xr:uid="{DF5CE93A-420E-4A98-B609-78D48F642ACD}"/>
    <cellStyle name="Loše 2" xfId="30" xr:uid="{CC547C27-8D3A-44D2-8F5E-27163C3A0B9C}"/>
    <cellStyle name="Naslov 1 2" xfId="32" xr:uid="{9FB16328-1175-4728-828C-831C9078E772}"/>
    <cellStyle name="Naslov 2 2" xfId="33" xr:uid="{B906C4A5-407C-48EE-BC78-7F52155A7846}"/>
    <cellStyle name="Naslov 3 2" xfId="34" xr:uid="{925E51A8-2C42-4EDE-87C1-11DC410F7814}"/>
    <cellStyle name="Naslov 4 2" xfId="35" xr:uid="{24819CF4-DA86-4548-A149-A2ACEDAC147A}"/>
    <cellStyle name="Naslov 5" xfId="31" xr:uid="{CDA5676B-4ED7-476E-8117-CBFEC3FD05FA}"/>
    <cellStyle name="Neutralno 2" xfId="36" xr:uid="{BA4F8D63-6AF4-435C-9116-DFC15E05E25E}"/>
    <cellStyle name="Normal" xfId="0" builtinId="0"/>
    <cellStyle name="Obično_List4" xfId="1" xr:uid="{00000000-0005-0000-0000-000001000000}"/>
    <cellStyle name="Povezana ćelija 2" xfId="37" xr:uid="{9BDA419C-B2A7-4714-AE8E-EB8FD02B11BB}"/>
    <cellStyle name="Provjera ćelije 2" xfId="38" xr:uid="{7D1F2AD7-74FD-4FBB-8E43-BD154E1FAECB}"/>
    <cellStyle name="Tekst objašnjenja 2" xfId="39" xr:uid="{E8C8CD7D-6441-4FC5-A77D-7F7923D5C5F0}"/>
    <cellStyle name="Tekst upozorenja 2" xfId="40" xr:uid="{FB425530-358E-442F-9A80-30D179235463}"/>
    <cellStyle name="Ukupni zbroj 2" xfId="41" xr:uid="{CD7B40E1-1469-4AB4-BD4D-ED0A797882CC}"/>
    <cellStyle name="Unos 2" xfId="42" xr:uid="{F440CE41-A681-4E1D-9C71-5B14679A50F3}"/>
  </cellStyles>
  <dxfs count="0"/>
  <tableStyles count="0" defaultTableStyle="TableStyleMedium2" defaultPivotStyle="PivotStyleLight16"/>
  <colors>
    <mruColors>
      <color rgb="FFF5D5FF"/>
      <color rgb="FFF9A091"/>
      <color rgb="FFFF9933"/>
      <color rgb="FFDD7555"/>
      <color rgb="FFEAA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7"/>
  <sheetViews>
    <sheetView tabSelected="1" topLeftCell="A4" zoomScale="112" zoomScaleNormal="112" workbookViewId="0">
      <selection activeCell="M23" sqref="M23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15" customHeight="1" x14ac:dyDescent="0.25">
      <c r="B1" s="126"/>
      <c r="C1" s="126"/>
      <c r="D1" s="126"/>
      <c r="E1" s="126"/>
      <c r="F1" s="126"/>
    </row>
    <row r="2" spans="2:13" ht="15" customHeight="1" x14ac:dyDescent="0.25">
      <c r="B2" s="126"/>
      <c r="C2" s="126"/>
      <c r="D2" s="126"/>
      <c r="E2" s="126"/>
      <c r="F2" s="126"/>
    </row>
    <row r="3" spans="2:13" ht="42" customHeight="1" x14ac:dyDescent="0.25">
      <c r="B3" s="225" t="s">
        <v>175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8"/>
    </row>
    <row r="4" spans="2:13" ht="18" customHeight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2:13" ht="15.75" customHeight="1" x14ac:dyDescent="0.25">
      <c r="B5" s="225" t="s">
        <v>12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7"/>
    </row>
    <row r="6" spans="2:13" ht="18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2:13" ht="18" customHeight="1" x14ac:dyDescent="0.25">
      <c r="B7" s="225" t="s">
        <v>201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6"/>
    </row>
    <row r="8" spans="2:13" ht="18" customHeight="1" x14ac:dyDescent="0.25"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26"/>
    </row>
    <row r="9" spans="2:13" ht="18" customHeight="1" x14ac:dyDescent="0.25">
      <c r="B9" s="229" t="s">
        <v>65</v>
      </c>
      <c r="C9" s="229"/>
      <c r="D9" s="229"/>
      <c r="E9" s="229"/>
      <c r="F9" s="229"/>
      <c r="G9" s="5"/>
      <c r="H9" s="6"/>
      <c r="I9" s="6"/>
      <c r="J9" s="6"/>
      <c r="K9" s="33"/>
      <c r="L9" s="33"/>
    </row>
    <row r="10" spans="2:13" ht="25.5" x14ac:dyDescent="0.25">
      <c r="B10" s="226" t="s">
        <v>8</v>
      </c>
      <c r="C10" s="226"/>
      <c r="D10" s="226"/>
      <c r="E10" s="226"/>
      <c r="F10" s="226"/>
      <c r="G10" s="30" t="s">
        <v>144</v>
      </c>
      <c r="H10" s="30" t="s">
        <v>177</v>
      </c>
      <c r="I10" s="30" t="s">
        <v>178</v>
      </c>
      <c r="J10" s="30" t="s">
        <v>176</v>
      </c>
      <c r="K10" s="30" t="s">
        <v>27</v>
      </c>
      <c r="L10" s="30" t="s">
        <v>55</v>
      </c>
    </row>
    <row r="11" spans="2:13" x14ac:dyDescent="0.25">
      <c r="B11" s="227">
        <v>1</v>
      </c>
      <c r="C11" s="227"/>
      <c r="D11" s="227"/>
      <c r="E11" s="227"/>
      <c r="F11" s="228"/>
      <c r="G11" s="37">
        <v>2</v>
      </c>
      <c r="H11" s="36">
        <v>3</v>
      </c>
      <c r="I11" s="36">
        <v>4</v>
      </c>
      <c r="J11" s="36">
        <v>5</v>
      </c>
      <c r="K11" s="36" t="s">
        <v>39</v>
      </c>
      <c r="L11" s="36" t="s">
        <v>186</v>
      </c>
    </row>
    <row r="12" spans="2:13" x14ac:dyDescent="0.25">
      <c r="B12" s="232" t="s">
        <v>29</v>
      </c>
      <c r="C12" s="242"/>
      <c r="D12" s="242"/>
      <c r="E12" s="242"/>
      <c r="F12" s="243"/>
      <c r="G12" s="65">
        <v>561302.37</v>
      </c>
      <c r="H12" s="68">
        <v>1264568</v>
      </c>
      <c r="I12" s="68"/>
      <c r="J12" s="82">
        <v>492989.13</v>
      </c>
      <c r="K12" s="82">
        <f>J12/G12*100</f>
        <v>87.82951156967323</v>
      </c>
      <c r="L12" s="82">
        <f>J12/H12*100</f>
        <v>38.984786108773903</v>
      </c>
    </row>
    <row r="13" spans="2:13" x14ac:dyDescent="0.25">
      <c r="B13" s="244" t="s">
        <v>28</v>
      </c>
      <c r="C13" s="243"/>
      <c r="D13" s="243"/>
      <c r="E13" s="243"/>
      <c r="F13" s="243"/>
      <c r="G13" s="65"/>
      <c r="H13" s="68"/>
      <c r="I13" s="66"/>
      <c r="J13" s="83"/>
      <c r="K13" s="82"/>
      <c r="L13" s="82" t="e">
        <f t="shared" ref="L13:L17" si="0">J13/H13*100</f>
        <v>#DIV/0!</v>
      </c>
    </row>
    <row r="14" spans="2:13" x14ac:dyDescent="0.25">
      <c r="B14" s="239" t="s">
        <v>0</v>
      </c>
      <c r="C14" s="240"/>
      <c r="D14" s="240"/>
      <c r="E14" s="240"/>
      <c r="F14" s="241"/>
      <c r="G14" s="79">
        <v>561302.37</v>
      </c>
      <c r="H14" s="70">
        <v>1264568</v>
      </c>
      <c r="I14" s="70"/>
      <c r="J14" s="84">
        <v>492989.13</v>
      </c>
      <c r="K14" s="84">
        <f t="shared" ref="K14:K18" si="1">J14/G14*100</f>
        <v>87.82951156967323</v>
      </c>
      <c r="L14" s="82">
        <f t="shared" si="0"/>
        <v>38.984786108773903</v>
      </c>
    </row>
    <row r="15" spans="2:13" x14ac:dyDescent="0.25">
      <c r="B15" s="247" t="s">
        <v>30</v>
      </c>
      <c r="C15" s="242"/>
      <c r="D15" s="242"/>
      <c r="E15" s="242"/>
      <c r="F15" s="242"/>
      <c r="G15" s="67">
        <v>309389.75</v>
      </c>
      <c r="H15" s="68">
        <v>1254668</v>
      </c>
      <c r="I15" s="68"/>
      <c r="J15" s="85">
        <v>468342.92</v>
      </c>
      <c r="K15" s="82">
        <f t="shared" si="1"/>
        <v>151.37635296579799</v>
      </c>
      <c r="L15" s="82">
        <f t="shared" si="0"/>
        <v>37.328035783171323</v>
      </c>
    </row>
    <row r="16" spans="2:13" x14ac:dyDescent="0.25">
      <c r="B16" s="244" t="s">
        <v>31</v>
      </c>
      <c r="C16" s="243"/>
      <c r="D16" s="243"/>
      <c r="E16" s="243"/>
      <c r="F16" s="243"/>
      <c r="G16" s="67">
        <v>243206.15</v>
      </c>
      <c r="H16" s="68">
        <v>9900</v>
      </c>
      <c r="I16" s="68"/>
      <c r="J16" s="82">
        <v>3768.55</v>
      </c>
      <c r="K16" s="82">
        <f t="shared" si="1"/>
        <v>1.5495290723528168</v>
      </c>
      <c r="L16" s="82">
        <f t="shared" si="0"/>
        <v>38.066161616161622</v>
      </c>
    </row>
    <row r="17" spans="1:49" x14ac:dyDescent="0.25">
      <c r="B17" s="80" t="s">
        <v>1</v>
      </c>
      <c r="C17" s="78"/>
      <c r="D17" s="78"/>
      <c r="E17" s="78"/>
      <c r="F17" s="78"/>
      <c r="G17" s="72">
        <f>SUM(G15:G16)</f>
        <v>552595.9</v>
      </c>
      <c r="H17" s="70">
        <v>1264568</v>
      </c>
      <c r="I17" s="70"/>
      <c r="J17" s="84">
        <f>SUM(J15:J16)</f>
        <v>472111.47</v>
      </c>
      <c r="K17" s="84">
        <f t="shared" si="1"/>
        <v>85.435210431347741</v>
      </c>
      <c r="L17" s="82">
        <f t="shared" si="0"/>
        <v>37.333814393532016</v>
      </c>
    </row>
    <row r="18" spans="1:49" x14ac:dyDescent="0.25">
      <c r="B18" s="246" t="s">
        <v>2</v>
      </c>
      <c r="C18" s="240"/>
      <c r="D18" s="240"/>
      <c r="E18" s="240"/>
      <c r="F18" s="240"/>
      <c r="G18" s="72">
        <v>8706.4699999999993</v>
      </c>
      <c r="H18" s="81">
        <v>0</v>
      </c>
      <c r="I18" s="81"/>
      <c r="J18" s="86">
        <v>20877.66</v>
      </c>
      <c r="K18" s="84">
        <f t="shared" si="1"/>
        <v>239.7947733122609</v>
      </c>
      <c r="L18" s="82" t="e">
        <f>J18/H18*100</f>
        <v>#DIV/0!</v>
      </c>
    </row>
    <row r="19" spans="1:49" ht="18" x14ac:dyDescent="0.25">
      <c r="B19" s="3"/>
      <c r="C19" s="7"/>
      <c r="D19" s="7"/>
      <c r="E19" s="7"/>
      <c r="F19" s="7"/>
      <c r="G19" s="7"/>
      <c r="H19" s="7"/>
      <c r="I19" s="7"/>
      <c r="J19" s="75"/>
      <c r="K19" s="1"/>
      <c r="L19" s="1"/>
      <c r="M19" s="1"/>
    </row>
    <row r="20" spans="1:49" ht="18" customHeight="1" x14ac:dyDescent="0.25">
      <c r="B20" s="229" t="s">
        <v>62</v>
      </c>
      <c r="C20" s="229"/>
      <c r="D20" s="229"/>
      <c r="E20" s="229"/>
      <c r="F20" s="229"/>
      <c r="G20" s="7"/>
      <c r="H20" s="7"/>
      <c r="I20" s="7"/>
      <c r="J20" s="7"/>
      <c r="K20" s="1"/>
      <c r="L20" s="1"/>
      <c r="M20" s="1"/>
    </row>
    <row r="21" spans="1:49" ht="25.5" x14ac:dyDescent="0.25">
      <c r="B21" s="226" t="s">
        <v>8</v>
      </c>
      <c r="C21" s="226"/>
      <c r="D21" s="226"/>
      <c r="E21" s="226"/>
      <c r="F21" s="226"/>
      <c r="G21" s="30" t="s">
        <v>144</v>
      </c>
      <c r="H21" s="222" t="s">
        <v>177</v>
      </c>
      <c r="I21" s="2" t="s">
        <v>178</v>
      </c>
      <c r="J21" s="2" t="s">
        <v>176</v>
      </c>
      <c r="K21" s="2" t="s">
        <v>27</v>
      </c>
      <c r="L21" s="2" t="s">
        <v>55</v>
      </c>
    </row>
    <row r="22" spans="1:49" x14ac:dyDescent="0.25">
      <c r="B22" s="230">
        <v>1</v>
      </c>
      <c r="C22" s="231"/>
      <c r="D22" s="231"/>
      <c r="E22" s="231"/>
      <c r="F22" s="231"/>
      <c r="G22" s="38">
        <v>2</v>
      </c>
      <c r="H22" s="36">
        <v>3</v>
      </c>
      <c r="I22" s="36">
        <v>4</v>
      </c>
      <c r="J22" s="36">
        <v>5</v>
      </c>
      <c r="K22" s="36" t="s">
        <v>39</v>
      </c>
      <c r="L22" s="36" t="s">
        <v>186</v>
      </c>
    </row>
    <row r="23" spans="1:49" ht="15.75" customHeight="1" x14ac:dyDescent="0.25">
      <c r="B23" s="232" t="s">
        <v>32</v>
      </c>
      <c r="C23" s="233"/>
      <c r="D23" s="233"/>
      <c r="E23" s="233"/>
      <c r="F23" s="233"/>
      <c r="G23" s="31"/>
      <c r="H23" s="20"/>
      <c r="I23" s="20"/>
      <c r="J23" s="20"/>
      <c r="K23" s="20"/>
      <c r="L23" s="20"/>
    </row>
    <row r="24" spans="1:49" x14ac:dyDescent="0.25">
      <c r="B24" s="232" t="s">
        <v>33</v>
      </c>
      <c r="C24" s="242"/>
      <c r="D24" s="242"/>
      <c r="E24" s="242"/>
      <c r="F24" s="242"/>
      <c r="G24" s="29"/>
      <c r="H24" s="20"/>
      <c r="I24" s="20"/>
      <c r="J24" s="20"/>
      <c r="K24" s="20"/>
      <c r="L24" s="20"/>
    </row>
    <row r="25" spans="1:49" ht="15" customHeight="1" x14ac:dyDescent="0.25">
      <c r="B25" s="234" t="s">
        <v>56</v>
      </c>
      <c r="C25" s="235"/>
      <c r="D25" s="235"/>
      <c r="E25" s="235"/>
      <c r="F25" s="236"/>
      <c r="G25" s="39"/>
      <c r="H25" s="40"/>
      <c r="I25" s="40"/>
      <c r="J25" s="40"/>
      <c r="K25" s="40"/>
      <c r="L25" s="40"/>
    </row>
    <row r="26" spans="1:49" s="41" customFormat="1" ht="15" customHeight="1" x14ac:dyDescent="0.25">
      <c r="A26"/>
      <c r="B26" s="232" t="s">
        <v>17</v>
      </c>
      <c r="C26" s="242"/>
      <c r="D26" s="242"/>
      <c r="E26" s="242"/>
      <c r="F26" s="242"/>
      <c r="G26" s="67">
        <v>2332.29</v>
      </c>
      <c r="H26" s="68">
        <v>25213.55</v>
      </c>
      <c r="I26" s="68"/>
      <c r="J26" s="68">
        <v>36719.93</v>
      </c>
      <c r="K26" s="122">
        <v>1644.94</v>
      </c>
      <c r="L26" s="122">
        <v>145.63999999999999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 s="41" customFormat="1" ht="15" customHeight="1" x14ac:dyDescent="0.25">
      <c r="A27"/>
      <c r="B27" s="232" t="s">
        <v>61</v>
      </c>
      <c r="C27" s="242"/>
      <c r="D27" s="242"/>
      <c r="E27" s="242"/>
      <c r="F27" s="242"/>
      <c r="G27" s="67">
        <v>8134.23</v>
      </c>
      <c r="H27" s="68">
        <v>25213.55</v>
      </c>
      <c r="I27" s="68"/>
      <c r="J27" s="68">
        <v>57597.59</v>
      </c>
      <c r="K27" s="122">
        <v>708.09</v>
      </c>
      <c r="L27" s="122">
        <v>228.44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 s="52" customFormat="1" x14ac:dyDescent="0.25">
      <c r="A28" s="51"/>
      <c r="B28" s="234" t="s">
        <v>63</v>
      </c>
      <c r="C28" s="235"/>
      <c r="D28" s="235"/>
      <c r="E28" s="235"/>
      <c r="F28" s="236"/>
      <c r="G28" s="124">
        <v>-5801.94</v>
      </c>
      <c r="H28" s="123">
        <v>0</v>
      </c>
      <c r="I28" s="123"/>
      <c r="J28" s="123">
        <v>-20877.66</v>
      </c>
      <c r="K28" s="125">
        <f t="shared" ref="K28" si="2">J28/G28*100</f>
        <v>359.83929513231783</v>
      </c>
      <c r="L28" s="125" t="e">
        <f t="shared" ref="L27:L28" si="3">J28/I28*100</f>
        <v>#DIV/0!</v>
      </c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</row>
    <row r="29" spans="1:49" ht="15.75" x14ac:dyDescent="0.25">
      <c r="B29" s="245" t="s">
        <v>64</v>
      </c>
      <c r="C29" s="245"/>
      <c r="D29" s="245"/>
      <c r="E29" s="245"/>
      <c r="F29" s="245"/>
      <c r="G29" s="121"/>
      <c r="H29" s="42"/>
      <c r="I29" s="42"/>
      <c r="J29" s="221">
        <v>0</v>
      </c>
      <c r="K29" s="42"/>
      <c r="L29" s="42"/>
    </row>
    <row r="31" spans="1:49" x14ac:dyDescent="0.25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49" x14ac:dyDescent="0.25">
      <c r="B32" s="237" t="s">
        <v>182</v>
      </c>
      <c r="C32" s="237"/>
      <c r="D32" s="237"/>
      <c r="E32" s="237"/>
      <c r="F32" s="237"/>
      <c r="G32" s="237"/>
      <c r="H32" s="237"/>
      <c r="I32" s="237"/>
      <c r="J32" s="237"/>
      <c r="K32" s="237"/>
      <c r="L32" s="237"/>
    </row>
    <row r="33" spans="2:12" ht="15" customHeight="1" x14ac:dyDescent="0.25">
      <c r="B33" s="237" t="s">
        <v>183</v>
      </c>
      <c r="C33" s="237"/>
      <c r="D33" s="237"/>
      <c r="E33" s="237"/>
      <c r="F33" s="237"/>
      <c r="G33" s="237"/>
      <c r="H33" s="237"/>
      <c r="I33" s="237"/>
      <c r="J33" s="237"/>
      <c r="K33" s="237"/>
      <c r="L33" s="237"/>
    </row>
    <row r="34" spans="2:12" ht="15" customHeight="1" x14ac:dyDescent="0.25">
      <c r="B34" s="237" t="s">
        <v>59</v>
      </c>
      <c r="C34" s="237"/>
      <c r="D34" s="237"/>
      <c r="E34" s="237"/>
      <c r="F34" s="237"/>
      <c r="G34" s="237"/>
      <c r="H34" s="237"/>
      <c r="I34" s="237"/>
      <c r="J34" s="237"/>
      <c r="K34" s="237"/>
      <c r="L34" s="237"/>
    </row>
    <row r="35" spans="2:12" ht="36.75" customHeight="1" x14ac:dyDescent="0.25">
      <c r="B35" s="237"/>
      <c r="C35" s="237"/>
      <c r="D35" s="237"/>
      <c r="E35" s="237"/>
      <c r="F35" s="237"/>
      <c r="G35" s="237"/>
      <c r="H35" s="237"/>
      <c r="I35" s="237"/>
      <c r="J35" s="237"/>
      <c r="K35" s="237"/>
      <c r="L35" s="237"/>
    </row>
    <row r="36" spans="2:12" ht="15" customHeight="1" x14ac:dyDescent="0.25">
      <c r="B36" s="238" t="s">
        <v>184</v>
      </c>
      <c r="C36" s="238"/>
      <c r="D36" s="238"/>
      <c r="E36" s="238"/>
      <c r="F36" s="238"/>
      <c r="G36" s="238"/>
      <c r="H36" s="238"/>
      <c r="I36" s="238"/>
      <c r="J36" s="238"/>
      <c r="K36" s="238"/>
      <c r="L36" s="238"/>
    </row>
    <row r="37" spans="2:12" x14ac:dyDescent="0.25"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38"/>
    </row>
  </sheetData>
  <mergeCells count="26">
    <mergeCell ref="B34:L35"/>
    <mergeCell ref="B36:L37"/>
    <mergeCell ref="B14:F14"/>
    <mergeCell ref="B24:F24"/>
    <mergeCell ref="B12:F12"/>
    <mergeCell ref="B13:F13"/>
    <mergeCell ref="B29:F29"/>
    <mergeCell ref="B16:F16"/>
    <mergeCell ref="B18:F18"/>
    <mergeCell ref="B15:F15"/>
    <mergeCell ref="B32:L32"/>
    <mergeCell ref="B33:L33"/>
    <mergeCell ref="B28:F28"/>
    <mergeCell ref="B20:F20"/>
    <mergeCell ref="B26:F26"/>
    <mergeCell ref="B27:F27"/>
    <mergeCell ref="B21:F21"/>
    <mergeCell ref="B22:F22"/>
    <mergeCell ref="B23:F23"/>
    <mergeCell ref="B25:F25"/>
    <mergeCell ref="B7:L7"/>
    <mergeCell ref="B5:L5"/>
    <mergeCell ref="B3:L3"/>
    <mergeCell ref="B10:F10"/>
    <mergeCell ref="B11:F11"/>
    <mergeCell ref="B9:F9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92"/>
  <sheetViews>
    <sheetView zoomScale="98" zoomScaleNormal="98" workbookViewId="0">
      <selection activeCell="J93" sqref="J93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225" t="s">
        <v>12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225" t="s">
        <v>58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225" t="s">
        <v>41</v>
      </c>
      <c r="C6" s="225"/>
      <c r="D6" s="225"/>
      <c r="E6" s="225"/>
      <c r="F6" s="225"/>
      <c r="G6" s="225"/>
      <c r="H6" s="225"/>
      <c r="I6" s="225"/>
      <c r="J6" s="225"/>
      <c r="K6" s="225"/>
      <c r="L6" s="225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248" t="s">
        <v>8</v>
      </c>
      <c r="C8" s="249"/>
      <c r="D8" s="249"/>
      <c r="E8" s="249"/>
      <c r="F8" s="250"/>
      <c r="G8" s="76" t="s">
        <v>179</v>
      </c>
      <c r="H8" s="76" t="s">
        <v>177</v>
      </c>
      <c r="I8" s="76" t="s">
        <v>178</v>
      </c>
      <c r="J8" s="76" t="s">
        <v>180</v>
      </c>
      <c r="K8" s="76" t="s">
        <v>27</v>
      </c>
      <c r="L8" s="76" t="s">
        <v>55</v>
      </c>
    </row>
    <row r="9" spans="2:12" x14ac:dyDescent="0.25">
      <c r="B9" s="251">
        <v>1</v>
      </c>
      <c r="C9" s="252"/>
      <c r="D9" s="252"/>
      <c r="E9" s="252"/>
      <c r="F9" s="253"/>
      <c r="G9" s="77">
        <v>2</v>
      </c>
      <c r="H9" s="77">
        <v>3</v>
      </c>
      <c r="I9" s="77">
        <v>4</v>
      </c>
      <c r="J9" s="77">
        <v>5</v>
      </c>
      <c r="K9" s="77" t="s">
        <v>39</v>
      </c>
      <c r="L9" s="77" t="s">
        <v>186</v>
      </c>
    </row>
    <row r="10" spans="2:12" x14ac:dyDescent="0.25">
      <c r="B10" s="10"/>
      <c r="C10" s="10"/>
      <c r="D10" s="10"/>
      <c r="E10" s="10"/>
      <c r="F10" s="10" t="s">
        <v>54</v>
      </c>
      <c r="G10" s="71">
        <v>561302.37</v>
      </c>
      <c r="H10" s="71">
        <v>1264568</v>
      </c>
      <c r="I10" s="71"/>
      <c r="J10" s="56">
        <v>492989.13</v>
      </c>
      <c r="K10" s="56">
        <f>J10/G10*100</f>
        <v>87.82951156967323</v>
      </c>
      <c r="L10" s="56">
        <f>J10/H10*100</f>
        <v>38.984786108773903</v>
      </c>
    </row>
    <row r="11" spans="2:12" x14ac:dyDescent="0.25">
      <c r="B11" s="10">
        <v>6</v>
      </c>
      <c r="C11" s="10"/>
      <c r="D11" s="10"/>
      <c r="E11" s="10"/>
      <c r="F11" s="10" t="s">
        <v>3</v>
      </c>
      <c r="G11" s="55">
        <v>561302.37</v>
      </c>
      <c r="H11" s="73">
        <v>1264568</v>
      </c>
      <c r="I11" s="73"/>
      <c r="J11" s="68">
        <v>492989.13</v>
      </c>
      <c r="K11" s="56">
        <f t="shared" ref="K11:K24" si="0">J11/G11*100</f>
        <v>87.82951156967323</v>
      </c>
      <c r="L11" s="56">
        <f t="shared" ref="L11:L35" si="1">J11/H11*100</f>
        <v>38.984786108773903</v>
      </c>
    </row>
    <row r="12" spans="2:12" ht="25.5" x14ac:dyDescent="0.25">
      <c r="B12" s="10"/>
      <c r="C12" s="14">
        <v>63</v>
      </c>
      <c r="D12" s="14"/>
      <c r="E12" s="14"/>
      <c r="F12" s="14" t="s">
        <v>136</v>
      </c>
      <c r="G12" s="55">
        <v>0</v>
      </c>
      <c r="H12" s="73">
        <f>H13</f>
        <v>0</v>
      </c>
      <c r="I12" s="73"/>
      <c r="J12" s="73">
        <v>0</v>
      </c>
      <c r="K12" s="56" t="e">
        <f t="shared" si="0"/>
        <v>#DIV/0!</v>
      </c>
      <c r="L12" s="56" t="e">
        <f t="shared" si="1"/>
        <v>#DIV/0!</v>
      </c>
    </row>
    <row r="13" spans="2:12" x14ac:dyDescent="0.25">
      <c r="B13" s="10"/>
      <c r="C13" s="14"/>
      <c r="D13" s="14">
        <v>631</v>
      </c>
      <c r="E13" s="14"/>
      <c r="F13" s="10" t="s">
        <v>137</v>
      </c>
      <c r="G13" s="55">
        <v>0</v>
      </c>
      <c r="H13" s="73"/>
      <c r="I13" s="73"/>
      <c r="J13" s="73">
        <v>0</v>
      </c>
      <c r="K13" s="56" t="e">
        <f t="shared" si="0"/>
        <v>#DIV/0!</v>
      </c>
      <c r="L13" s="56" t="e">
        <f t="shared" si="1"/>
        <v>#DIV/0!</v>
      </c>
    </row>
    <row r="14" spans="2:12" x14ac:dyDescent="0.25">
      <c r="B14" s="10"/>
      <c r="C14" s="14"/>
      <c r="D14" s="14"/>
      <c r="E14" s="14">
        <v>6311</v>
      </c>
      <c r="F14" s="14" t="s">
        <v>138</v>
      </c>
      <c r="G14" s="55">
        <v>0</v>
      </c>
      <c r="H14" s="73"/>
      <c r="I14" s="73"/>
      <c r="J14" s="73">
        <v>0</v>
      </c>
      <c r="K14" s="56" t="e">
        <f t="shared" si="0"/>
        <v>#DIV/0!</v>
      </c>
      <c r="L14" s="56" t="e">
        <f t="shared" si="1"/>
        <v>#DIV/0!</v>
      </c>
    </row>
    <row r="15" spans="2:12" x14ac:dyDescent="0.25">
      <c r="B15" s="10"/>
      <c r="C15" s="14"/>
      <c r="D15" s="14"/>
      <c r="E15" s="14">
        <v>6361</v>
      </c>
      <c r="F15" s="14" t="s">
        <v>146</v>
      </c>
      <c r="G15" s="55">
        <v>0</v>
      </c>
      <c r="H15" s="73"/>
      <c r="I15" s="73"/>
      <c r="J15" s="73">
        <v>0</v>
      </c>
      <c r="K15" s="56" t="e">
        <f t="shared" si="0"/>
        <v>#DIV/0!</v>
      </c>
      <c r="L15" s="56" t="e">
        <f t="shared" si="1"/>
        <v>#DIV/0!</v>
      </c>
    </row>
    <row r="16" spans="2:12" x14ac:dyDescent="0.25">
      <c r="B16" s="10"/>
      <c r="C16" s="14">
        <v>64</v>
      </c>
      <c r="D16" s="14"/>
      <c r="E16" s="14"/>
      <c r="F16" s="14" t="s">
        <v>66</v>
      </c>
      <c r="G16" s="55">
        <v>6.37</v>
      </c>
      <c r="H16" s="68">
        <v>100</v>
      </c>
      <c r="I16" s="68"/>
      <c r="J16" s="68">
        <v>8.56</v>
      </c>
      <c r="K16" s="56">
        <f t="shared" si="0"/>
        <v>134.37990580847725</v>
      </c>
      <c r="L16" s="56">
        <f t="shared" si="1"/>
        <v>8.56</v>
      </c>
    </row>
    <row r="17" spans="2:12" x14ac:dyDescent="0.25">
      <c r="B17" s="11"/>
      <c r="C17" s="11"/>
      <c r="D17" s="11">
        <v>641</v>
      </c>
      <c r="E17" s="11"/>
      <c r="F17" s="11" t="s">
        <v>67</v>
      </c>
      <c r="G17" s="55">
        <v>6.37</v>
      </c>
      <c r="H17" s="68">
        <v>100</v>
      </c>
      <c r="I17" s="68"/>
      <c r="J17" s="68">
        <v>8.56</v>
      </c>
      <c r="K17" s="56">
        <f t="shared" si="0"/>
        <v>134.37990580847725</v>
      </c>
      <c r="L17" s="56">
        <f t="shared" si="1"/>
        <v>8.56</v>
      </c>
    </row>
    <row r="18" spans="2:12" x14ac:dyDescent="0.25">
      <c r="B18" s="11"/>
      <c r="C18" s="11"/>
      <c r="D18" s="11"/>
      <c r="E18" s="11">
        <v>6413</v>
      </c>
      <c r="F18" s="11" t="s">
        <v>68</v>
      </c>
      <c r="G18" s="55">
        <v>6.37</v>
      </c>
      <c r="H18" s="68">
        <v>100</v>
      </c>
      <c r="I18" s="68"/>
      <c r="J18" s="68">
        <v>8.56</v>
      </c>
      <c r="K18" s="56">
        <f t="shared" si="0"/>
        <v>134.37990580847725</v>
      </c>
      <c r="L18" s="56">
        <f t="shared" si="1"/>
        <v>8.56</v>
      </c>
    </row>
    <row r="19" spans="2:12" x14ac:dyDescent="0.25">
      <c r="B19" s="11"/>
      <c r="C19" s="11">
        <v>65</v>
      </c>
      <c r="D19" s="11"/>
      <c r="E19" s="11"/>
      <c r="F19" s="11"/>
      <c r="G19" s="55">
        <v>0</v>
      </c>
      <c r="H19" s="68"/>
      <c r="I19" s="68"/>
      <c r="J19" s="68">
        <v>16044</v>
      </c>
      <c r="K19" s="56" t="e">
        <f t="shared" si="0"/>
        <v>#DIV/0!</v>
      </c>
      <c r="L19" s="56" t="e">
        <f t="shared" si="1"/>
        <v>#DIV/0!</v>
      </c>
    </row>
    <row r="20" spans="2:12" x14ac:dyDescent="0.25">
      <c r="B20" s="11"/>
      <c r="C20" s="11"/>
      <c r="D20" s="11">
        <v>652</v>
      </c>
      <c r="E20" s="11"/>
      <c r="F20" s="11"/>
      <c r="G20" s="55">
        <v>0</v>
      </c>
      <c r="H20" s="68"/>
      <c r="I20" s="68"/>
      <c r="J20" s="68">
        <v>16044</v>
      </c>
      <c r="K20" s="56" t="e">
        <f t="shared" si="0"/>
        <v>#DIV/0!</v>
      </c>
      <c r="L20" s="56" t="e">
        <f t="shared" si="1"/>
        <v>#DIV/0!</v>
      </c>
    </row>
    <row r="21" spans="2:12" x14ac:dyDescent="0.25">
      <c r="B21" s="11"/>
      <c r="C21" s="11"/>
      <c r="D21" s="11"/>
      <c r="E21" s="11">
        <v>6526</v>
      </c>
      <c r="F21" s="11" t="s">
        <v>147</v>
      </c>
      <c r="G21" s="55">
        <v>0</v>
      </c>
      <c r="H21" s="68"/>
      <c r="I21" s="68"/>
      <c r="J21" s="68">
        <v>16044</v>
      </c>
      <c r="K21" s="56" t="e">
        <f t="shared" si="0"/>
        <v>#DIV/0!</v>
      </c>
      <c r="L21" s="56" t="e">
        <f t="shared" si="1"/>
        <v>#DIV/0!</v>
      </c>
    </row>
    <row r="22" spans="2:12" ht="25.5" x14ac:dyDescent="0.25">
      <c r="B22" s="11"/>
      <c r="C22" s="11">
        <v>66</v>
      </c>
      <c r="D22" s="12"/>
      <c r="E22" s="12"/>
      <c r="F22" s="14" t="s">
        <v>18</v>
      </c>
      <c r="G22" s="55">
        <v>20559</v>
      </c>
      <c r="H22" s="68">
        <v>100000</v>
      </c>
      <c r="I22" s="68"/>
      <c r="J22" s="68">
        <v>4825.1000000000004</v>
      </c>
      <c r="K22" s="56">
        <f t="shared" si="0"/>
        <v>23.469526727953696</v>
      </c>
      <c r="L22" s="56">
        <f t="shared" si="1"/>
        <v>4.8250999999999999</v>
      </c>
    </row>
    <row r="23" spans="2:12" ht="30.75" customHeight="1" x14ac:dyDescent="0.25">
      <c r="B23" s="11"/>
      <c r="C23" s="19"/>
      <c r="D23" s="11">
        <v>661</v>
      </c>
      <c r="E23" s="11"/>
      <c r="F23" s="14" t="s">
        <v>34</v>
      </c>
      <c r="G23" s="55">
        <v>8000</v>
      </c>
      <c r="H23" s="68">
        <v>100000</v>
      </c>
      <c r="I23" s="68"/>
      <c r="J23" s="68">
        <v>4825.1000000000004</v>
      </c>
      <c r="K23" s="56">
        <f t="shared" si="0"/>
        <v>60.313749999999999</v>
      </c>
      <c r="L23" s="56">
        <f t="shared" si="1"/>
        <v>4.8250999999999999</v>
      </c>
    </row>
    <row r="24" spans="2:12" ht="30.75" customHeight="1" x14ac:dyDescent="0.25">
      <c r="B24" s="11"/>
      <c r="C24" s="19"/>
      <c r="D24" s="11"/>
      <c r="E24" s="11">
        <v>6614</v>
      </c>
      <c r="F24" s="14" t="s">
        <v>185</v>
      </c>
      <c r="G24" s="55"/>
      <c r="H24" s="68">
        <v>30000</v>
      </c>
      <c r="I24" s="68"/>
      <c r="J24" s="68">
        <v>4825.1000000000004</v>
      </c>
      <c r="K24" s="56" t="e">
        <f t="shared" si="0"/>
        <v>#DIV/0!</v>
      </c>
      <c r="L24" s="56">
        <f t="shared" si="1"/>
        <v>16.083666666666669</v>
      </c>
    </row>
    <row r="25" spans="2:12" x14ac:dyDescent="0.25">
      <c r="B25" s="11"/>
      <c r="C25" s="19"/>
      <c r="D25" s="11"/>
      <c r="E25" s="11">
        <v>6615</v>
      </c>
      <c r="F25" s="14" t="s">
        <v>69</v>
      </c>
      <c r="G25" s="55">
        <v>8000</v>
      </c>
      <c r="H25" s="68">
        <v>70000</v>
      </c>
      <c r="I25" s="68"/>
      <c r="J25" s="68"/>
      <c r="K25" s="55">
        <f t="shared" ref="K12:K32" si="2">J25/G25*100</f>
        <v>0</v>
      </c>
      <c r="L25" s="56">
        <f t="shared" si="1"/>
        <v>0</v>
      </c>
    </row>
    <row r="26" spans="2:12" ht="38.25" x14ac:dyDescent="0.25">
      <c r="B26" s="11"/>
      <c r="C26" s="11"/>
      <c r="D26" s="11">
        <v>663</v>
      </c>
      <c r="E26" s="11"/>
      <c r="F26" s="14" t="s">
        <v>70</v>
      </c>
      <c r="G26" s="55">
        <v>12559</v>
      </c>
      <c r="H26" s="68"/>
      <c r="I26" s="68"/>
      <c r="J26" s="55"/>
      <c r="K26" s="55">
        <f t="shared" si="2"/>
        <v>0</v>
      </c>
      <c r="L26" s="56" t="e">
        <f t="shared" si="1"/>
        <v>#DIV/0!</v>
      </c>
    </row>
    <row r="27" spans="2:12" x14ac:dyDescent="0.25">
      <c r="B27" s="11"/>
      <c r="C27" s="11"/>
      <c r="D27" s="11"/>
      <c r="E27" s="11">
        <v>6631</v>
      </c>
      <c r="F27" s="14" t="s">
        <v>75</v>
      </c>
      <c r="G27" s="55">
        <v>0</v>
      </c>
      <c r="H27" s="68"/>
      <c r="I27" s="68"/>
      <c r="J27" s="55"/>
      <c r="K27" s="55" t="e">
        <f t="shared" si="2"/>
        <v>#DIV/0!</v>
      </c>
      <c r="L27" s="56" t="e">
        <f t="shared" si="1"/>
        <v>#DIV/0!</v>
      </c>
    </row>
    <row r="28" spans="2:12" x14ac:dyDescent="0.25">
      <c r="B28" s="11"/>
      <c r="C28" s="11"/>
      <c r="D28" s="11"/>
      <c r="E28" s="11">
        <v>6632</v>
      </c>
      <c r="F28" s="14" t="s">
        <v>76</v>
      </c>
      <c r="G28" s="55">
        <v>12559</v>
      </c>
      <c r="H28" s="68"/>
      <c r="I28" s="68"/>
      <c r="J28" s="55"/>
      <c r="K28" s="55">
        <f t="shared" si="2"/>
        <v>0</v>
      </c>
      <c r="L28" s="56" t="e">
        <f t="shared" si="1"/>
        <v>#DIV/0!</v>
      </c>
    </row>
    <row r="29" spans="2:12" ht="25.5" x14ac:dyDescent="0.25">
      <c r="B29" s="19"/>
      <c r="C29" s="11">
        <v>67</v>
      </c>
      <c r="D29" s="11"/>
      <c r="E29" s="11"/>
      <c r="F29" s="14" t="s">
        <v>71</v>
      </c>
      <c r="G29" s="55">
        <v>540718.5</v>
      </c>
      <c r="H29" s="67">
        <f>H30</f>
        <v>1164449</v>
      </c>
      <c r="I29" s="67"/>
      <c r="J29" s="55">
        <v>472111.47</v>
      </c>
      <c r="K29" s="55">
        <f t="shared" si="2"/>
        <v>87.311876697394297</v>
      </c>
      <c r="L29" s="56">
        <f t="shared" si="1"/>
        <v>40.543765334505842</v>
      </c>
    </row>
    <row r="30" spans="2:12" ht="36.75" customHeight="1" x14ac:dyDescent="0.25">
      <c r="B30" s="11"/>
      <c r="C30" s="11"/>
      <c r="D30" s="11">
        <v>671</v>
      </c>
      <c r="E30" s="11"/>
      <c r="F30" s="25" t="s">
        <v>72</v>
      </c>
      <c r="G30" s="55">
        <v>540718.5</v>
      </c>
      <c r="H30" s="68">
        <f>H31+H32</f>
        <v>1164449</v>
      </c>
      <c r="I30" s="68"/>
      <c r="J30" s="55">
        <v>472111.47</v>
      </c>
      <c r="K30" s="55">
        <f t="shared" si="2"/>
        <v>87.311876697394297</v>
      </c>
      <c r="L30" s="56">
        <f t="shared" si="1"/>
        <v>40.543765334505842</v>
      </c>
    </row>
    <row r="31" spans="2:12" ht="25.5" x14ac:dyDescent="0.25">
      <c r="B31" s="11"/>
      <c r="C31" s="11"/>
      <c r="D31" s="11"/>
      <c r="E31" s="11">
        <v>6711</v>
      </c>
      <c r="F31" s="25" t="s">
        <v>73</v>
      </c>
      <c r="G31" s="55">
        <v>310071.34999999998</v>
      </c>
      <c r="H31" s="68">
        <v>1154549</v>
      </c>
      <c r="I31" s="68"/>
      <c r="J31" s="55">
        <v>468342.92</v>
      </c>
      <c r="K31" s="55">
        <f t="shared" si="2"/>
        <v>151.04359690116485</v>
      </c>
      <c r="L31" s="56">
        <f t="shared" si="1"/>
        <v>40.565010233433142</v>
      </c>
    </row>
    <row r="32" spans="2:12" ht="25.5" x14ac:dyDescent="0.25">
      <c r="B32" s="11"/>
      <c r="C32" s="11"/>
      <c r="D32" s="11"/>
      <c r="E32" s="11">
        <v>6712</v>
      </c>
      <c r="F32" s="25" t="s">
        <v>74</v>
      </c>
      <c r="G32" s="55">
        <v>230647.15</v>
      </c>
      <c r="H32" s="68">
        <v>9900</v>
      </c>
      <c r="I32" s="68"/>
      <c r="J32" s="55">
        <v>3768.55</v>
      </c>
      <c r="K32" s="55">
        <f t="shared" si="2"/>
        <v>1.633902695090748</v>
      </c>
      <c r="L32" s="56">
        <f t="shared" si="1"/>
        <v>38.066161616161622</v>
      </c>
    </row>
    <row r="33" spans="2:12" x14ac:dyDescent="0.25">
      <c r="B33" s="11"/>
      <c r="C33" s="11">
        <v>68</v>
      </c>
      <c r="D33" s="11"/>
      <c r="E33" s="11"/>
      <c r="F33" s="25" t="s">
        <v>152</v>
      </c>
      <c r="G33" s="55">
        <v>18.5</v>
      </c>
      <c r="H33" s="68">
        <v>19</v>
      </c>
      <c r="I33" s="68"/>
      <c r="J33" s="55"/>
      <c r="K33" s="55">
        <f t="shared" ref="K33:K35" si="3">J33/G33*100</f>
        <v>0</v>
      </c>
      <c r="L33" s="56">
        <f t="shared" si="1"/>
        <v>0</v>
      </c>
    </row>
    <row r="34" spans="2:12" x14ac:dyDescent="0.25">
      <c r="B34" s="11"/>
      <c r="C34" s="11"/>
      <c r="D34" s="11">
        <v>683</v>
      </c>
      <c r="E34" s="11"/>
      <c r="F34" s="25" t="s">
        <v>151</v>
      </c>
      <c r="G34" s="55">
        <v>18.5</v>
      </c>
      <c r="H34" s="68">
        <v>19</v>
      </c>
      <c r="I34" s="68"/>
      <c r="J34" s="55"/>
      <c r="K34" s="55">
        <f t="shared" si="3"/>
        <v>0</v>
      </c>
      <c r="L34" s="56">
        <f t="shared" si="1"/>
        <v>0</v>
      </c>
    </row>
    <row r="35" spans="2:12" x14ac:dyDescent="0.25">
      <c r="B35" s="11"/>
      <c r="C35" s="11"/>
      <c r="D35" s="11"/>
      <c r="E35" s="11">
        <v>6831</v>
      </c>
      <c r="F35" s="25" t="s">
        <v>151</v>
      </c>
      <c r="G35" s="55">
        <v>18.5</v>
      </c>
      <c r="H35" s="68">
        <v>19</v>
      </c>
      <c r="I35" s="68"/>
      <c r="J35" s="55"/>
      <c r="K35" s="55">
        <f t="shared" si="3"/>
        <v>0</v>
      </c>
      <c r="L35" s="56">
        <f t="shared" si="1"/>
        <v>0</v>
      </c>
    </row>
    <row r="36" spans="2:12" x14ac:dyDescent="0.25">
      <c r="B36" s="61"/>
      <c r="C36" s="61"/>
      <c r="D36" s="61"/>
      <c r="E36" s="61"/>
      <c r="F36" s="61"/>
      <c r="G36" s="61"/>
      <c r="H36" s="61"/>
      <c r="I36" s="61"/>
      <c r="J36" s="4"/>
      <c r="K36" s="4"/>
      <c r="L36" s="4"/>
    </row>
    <row r="37" spans="2:12" ht="25.5" x14ac:dyDescent="0.25">
      <c r="B37" s="248" t="s">
        <v>8</v>
      </c>
      <c r="C37" s="249"/>
      <c r="D37" s="249"/>
      <c r="E37" s="249"/>
      <c r="F37" s="250"/>
      <c r="G37" s="76" t="s">
        <v>145</v>
      </c>
      <c r="H37" s="76" t="s">
        <v>177</v>
      </c>
      <c r="I37" s="76" t="s">
        <v>178</v>
      </c>
      <c r="J37" s="76" t="s">
        <v>180</v>
      </c>
      <c r="K37" s="76" t="s">
        <v>27</v>
      </c>
      <c r="L37" s="76" t="s">
        <v>55</v>
      </c>
    </row>
    <row r="38" spans="2:12" x14ac:dyDescent="0.25">
      <c r="B38" s="248">
        <v>1</v>
      </c>
      <c r="C38" s="249"/>
      <c r="D38" s="249"/>
      <c r="E38" s="249"/>
      <c r="F38" s="250"/>
      <c r="G38" s="76">
        <v>2</v>
      </c>
      <c r="H38" s="76">
        <v>3</v>
      </c>
      <c r="I38" s="76">
        <v>4</v>
      </c>
      <c r="J38" s="76">
        <v>5</v>
      </c>
      <c r="K38" s="76" t="s">
        <v>39</v>
      </c>
      <c r="L38" s="76" t="s">
        <v>186</v>
      </c>
    </row>
    <row r="39" spans="2:12" x14ac:dyDescent="0.25">
      <c r="B39" s="10"/>
      <c r="C39" s="10"/>
      <c r="D39" s="10"/>
      <c r="E39" s="10"/>
      <c r="F39" s="10" t="s">
        <v>53</v>
      </c>
      <c r="G39" s="66">
        <v>552595.9</v>
      </c>
      <c r="H39" s="66">
        <f>H40+H81</f>
        <v>1264568</v>
      </c>
      <c r="I39" s="68"/>
      <c r="J39" s="56">
        <f>J40+J81</f>
        <v>472111.46999999991</v>
      </c>
      <c r="K39" s="55">
        <f>J39/G39*100</f>
        <v>85.435210431347727</v>
      </c>
      <c r="L39" s="55">
        <f>J39/H39*100</f>
        <v>37.333814393532009</v>
      </c>
    </row>
    <row r="40" spans="2:12" x14ac:dyDescent="0.25">
      <c r="B40" s="10">
        <v>3</v>
      </c>
      <c r="C40" s="10"/>
      <c r="D40" s="10"/>
      <c r="E40" s="10"/>
      <c r="F40" s="10" t="s">
        <v>4</v>
      </c>
      <c r="G40" s="66">
        <v>309389.75</v>
      </c>
      <c r="H40" s="66">
        <f>H41+H49+H77</f>
        <v>1254668</v>
      </c>
      <c r="I40" s="66"/>
      <c r="J40" s="56">
        <f>J41+J49+J77</f>
        <v>468342.91999999993</v>
      </c>
      <c r="K40" s="56">
        <f t="shared" ref="K40:K92" si="4">J40/G40*100</f>
        <v>151.37635296579796</v>
      </c>
      <c r="L40" s="55">
        <f t="shared" ref="L40:L92" si="5">J40/H40*100</f>
        <v>37.328035783171323</v>
      </c>
    </row>
    <row r="41" spans="2:12" x14ac:dyDescent="0.25">
      <c r="B41" s="10"/>
      <c r="C41" s="14">
        <v>31</v>
      </c>
      <c r="D41" s="14"/>
      <c r="E41" s="14"/>
      <c r="F41" s="14" t="s">
        <v>5</v>
      </c>
      <c r="G41" s="68">
        <v>170034.14</v>
      </c>
      <c r="H41" s="68">
        <f>H42+H45+H47</f>
        <v>680744</v>
      </c>
      <c r="I41" s="68"/>
      <c r="J41" s="55">
        <f>J42+J45+J47</f>
        <v>300040.46999999997</v>
      </c>
      <c r="K41" s="55">
        <f t="shared" si="4"/>
        <v>176.45895700710454</v>
      </c>
      <c r="L41" s="55">
        <f t="shared" si="5"/>
        <v>44.075374883950495</v>
      </c>
    </row>
    <row r="42" spans="2:12" x14ac:dyDescent="0.25">
      <c r="B42" s="11"/>
      <c r="C42" s="11"/>
      <c r="D42" s="11">
        <v>311</v>
      </c>
      <c r="E42" s="11"/>
      <c r="F42" s="11" t="s">
        <v>35</v>
      </c>
      <c r="G42" s="68">
        <v>142261.04</v>
      </c>
      <c r="H42" s="68">
        <v>561291</v>
      </c>
      <c r="I42" s="68"/>
      <c r="J42" s="55">
        <v>249353.05</v>
      </c>
      <c r="K42" s="55">
        <f t="shared" si="4"/>
        <v>175.27852319932427</v>
      </c>
      <c r="L42" s="55">
        <f t="shared" si="5"/>
        <v>44.424915061884121</v>
      </c>
    </row>
    <row r="43" spans="2:12" x14ac:dyDescent="0.25">
      <c r="B43" s="11"/>
      <c r="C43" s="11"/>
      <c r="D43" s="11"/>
      <c r="E43" s="11">
        <v>3111</v>
      </c>
      <c r="F43" s="11" t="s">
        <v>36</v>
      </c>
      <c r="G43" s="68">
        <v>142261.04</v>
      </c>
      <c r="H43" s="68">
        <v>561291</v>
      </c>
      <c r="I43" s="68"/>
      <c r="J43" s="55">
        <v>249353.05</v>
      </c>
      <c r="K43" s="55">
        <f t="shared" si="4"/>
        <v>175.27852319932427</v>
      </c>
      <c r="L43" s="55">
        <f t="shared" si="5"/>
        <v>44.424915061884121</v>
      </c>
    </row>
    <row r="44" spans="2:12" x14ac:dyDescent="0.25">
      <c r="B44" s="11"/>
      <c r="C44" s="11"/>
      <c r="D44" s="11"/>
      <c r="E44" s="11">
        <v>3113</v>
      </c>
      <c r="F44" s="11" t="s">
        <v>148</v>
      </c>
      <c r="G44" s="68">
        <v>0</v>
      </c>
      <c r="H44" s="68">
        <v>0</v>
      </c>
      <c r="I44" s="68"/>
      <c r="J44" s="55">
        <v>0</v>
      </c>
      <c r="K44" s="55" t="e">
        <f t="shared" si="4"/>
        <v>#DIV/0!</v>
      </c>
      <c r="L44" s="55" t="e">
        <f t="shared" si="5"/>
        <v>#DIV/0!</v>
      </c>
    </row>
    <row r="45" spans="2:12" x14ac:dyDescent="0.25">
      <c r="B45" s="11"/>
      <c r="C45" s="11"/>
      <c r="D45" s="11">
        <v>312</v>
      </c>
      <c r="E45" s="11"/>
      <c r="F45" s="11" t="s">
        <v>77</v>
      </c>
      <c r="G45" s="68">
        <v>4300</v>
      </c>
      <c r="H45" s="68">
        <v>27200</v>
      </c>
      <c r="I45" s="68"/>
      <c r="J45" s="55">
        <v>9599.17</v>
      </c>
      <c r="K45" s="55">
        <f t="shared" si="4"/>
        <v>223.23651162790696</v>
      </c>
      <c r="L45" s="55">
        <f t="shared" si="5"/>
        <v>35.291066176470586</v>
      </c>
    </row>
    <row r="46" spans="2:12" x14ac:dyDescent="0.25">
      <c r="B46" s="11"/>
      <c r="C46" s="11"/>
      <c r="D46" s="11"/>
      <c r="E46" s="11">
        <v>3121</v>
      </c>
      <c r="F46" s="11" t="s">
        <v>77</v>
      </c>
      <c r="G46" s="68">
        <v>4300</v>
      </c>
      <c r="H46" s="68">
        <v>27200</v>
      </c>
      <c r="I46" s="68"/>
      <c r="J46" s="55">
        <v>9599.17</v>
      </c>
      <c r="K46" s="55">
        <f t="shared" si="4"/>
        <v>223.23651162790696</v>
      </c>
      <c r="L46" s="55">
        <f t="shared" si="5"/>
        <v>35.291066176470586</v>
      </c>
    </row>
    <row r="47" spans="2:12" x14ac:dyDescent="0.25">
      <c r="B47" s="11"/>
      <c r="C47" s="11"/>
      <c r="D47" s="11">
        <v>313</v>
      </c>
      <c r="E47" s="11"/>
      <c r="F47" s="11" t="s">
        <v>78</v>
      </c>
      <c r="G47" s="68">
        <v>23473.1</v>
      </c>
      <c r="H47" s="68">
        <v>92253</v>
      </c>
      <c r="I47" s="68"/>
      <c r="J47" s="55">
        <v>41088.25</v>
      </c>
      <c r="K47" s="55">
        <f t="shared" si="4"/>
        <v>175.04398652074079</v>
      </c>
      <c r="L47" s="55">
        <f t="shared" si="5"/>
        <v>44.538659989377038</v>
      </c>
    </row>
    <row r="48" spans="2:12" x14ac:dyDescent="0.25">
      <c r="B48" s="11"/>
      <c r="C48" s="11"/>
      <c r="D48" s="11"/>
      <c r="E48" s="11">
        <v>3132</v>
      </c>
      <c r="F48" s="11" t="s">
        <v>79</v>
      </c>
      <c r="G48" s="68">
        <v>23473.1</v>
      </c>
      <c r="H48" s="68">
        <v>92253</v>
      </c>
      <c r="I48" s="68"/>
      <c r="J48" s="55">
        <v>41088.25</v>
      </c>
      <c r="K48" s="55">
        <f t="shared" si="4"/>
        <v>175.04398652074079</v>
      </c>
      <c r="L48" s="55">
        <f t="shared" si="5"/>
        <v>44.538659989377038</v>
      </c>
    </row>
    <row r="49" spans="2:12" x14ac:dyDescent="0.25">
      <c r="B49" s="11"/>
      <c r="C49" s="11">
        <v>32</v>
      </c>
      <c r="D49" s="12"/>
      <c r="E49" s="12"/>
      <c r="F49" s="11" t="s">
        <v>13</v>
      </c>
      <c r="G49" s="68">
        <v>138857.24</v>
      </c>
      <c r="H49" s="68">
        <f>H50+H55+H61+H71</f>
        <v>569119</v>
      </c>
      <c r="I49" s="68"/>
      <c r="J49" s="55">
        <f>J50+J55+J61+J71</f>
        <v>167522.97999999998</v>
      </c>
      <c r="K49" s="55">
        <f t="shared" si="4"/>
        <v>120.6440369979988</v>
      </c>
      <c r="L49" s="55">
        <f t="shared" si="5"/>
        <v>29.435492401413409</v>
      </c>
    </row>
    <row r="50" spans="2:12" x14ac:dyDescent="0.25">
      <c r="B50" s="11"/>
      <c r="C50" s="11"/>
      <c r="D50" s="11">
        <v>321</v>
      </c>
      <c r="E50" s="11"/>
      <c r="F50" s="11" t="s">
        <v>37</v>
      </c>
      <c r="G50" s="68">
        <v>3162.11</v>
      </c>
      <c r="H50" s="68">
        <v>29355</v>
      </c>
      <c r="I50" s="68"/>
      <c r="J50" s="55">
        <v>6090.63</v>
      </c>
      <c r="K50" s="55">
        <f t="shared" si="4"/>
        <v>192.61284395546014</v>
      </c>
      <c r="L50" s="55">
        <f t="shared" si="5"/>
        <v>20.748185998978027</v>
      </c>
    </row>
    <row r="51" spans="2:12" ht="15" customHeight="1" x14ac:dyDescent="0.25">
      <c r="B51" s="11"/>
      <c r="C51" s="19"/>
      <c r="D51" s="11"/>
      <c r="E51" s="11">
        <v>3211</v>
      </c>
      <c r="F51" s="25" t="s">
        <v>38</v>
      </c>
      <c r="G51" s="68">
        <v>427.6</v>
      </c>
      <c r="H51" s="68">
        <v>10200</v>
      </c>
      <c r="I51" s="53"/>
      <c r="J51" s="55">
        <v>798.17</v>
      </c>
      <c r="K51" s="55">
        <f t="shared" si="4"/>
        <v>186.6627689429373</v>
      </c>
      <c r="L51" s="55">
        <f t="shared" si="5"/>
        <v>7.8251960784313717</v>
      </c>
    </row>
    <row r="52" spans="2:12" ht="25.5" x14ac:dyDescent="0.25">
      <c r="B52" s="11"/>
      <c r="C52" s="19"/>
      <c r="D52" s="11"/>
      <c r="E52" s="11">
        <v>3212</v>
      </c>
      <c r="F52" s="25" t="s">
        <v>80</v>
      </c>
      <c r="G52" s="68">
        <v>1925.62</v>
      </c>
      <c r="H52" s="68">
        <v>9950</v>
      </c>
      <c r="I52" s="68"/>
      <c r="J52" s="55">
        <v>3921.76</v>
      </c>
      <c r="K52" s="55">
        <f t="shared" si="4"/>
        <v>203.66219711054106</v>
      </c>
      <c r="L52" s="55">
        <f t="shared" si="5"/>
        <v>39.414673366834172</v>
      </c>
    </row>
    <row r="53" spans="2:12" ht="18" customHeight="1" x14ac:dyDescent="0.25">
      <c r="B53" s="11"/>
      <c r="C53" s="11"/>
      <c r="D53" s="11"/>
      <c r="E53" s="11">
        <v>3213</v>
      </c>
      <c r="F53" s="11" t="s">
        <v>81</v>
      </c>
      <c r="G53" s="68">
        <v>610.99</v>
      </c>
      <c r="H53" s="68">
        <v>7505</v>
      </c>
      <c r="I53" s="68"/>
      <c r="J53" s="55">
        <v>848</v>
      </c>
      <c r="K53" s="55">
        <f t="shared" si="4"/>
        <v>138.79114224455392</v>
      </c>
      <c r="L53" s="55">
        <f t="shared" si="5"/>
        <v>11.299133910726182</v>
      </c>
    </row>
    <row r="54" spans="2:12" x14ac:dyDescent="0.25">
      <c r="B54" s="11"/>
      <c r="C54" s="11"/>
      <c r="D54" s="11"/>
      <c r="E54" s="11">
        <v>3214</v>
      </c>
      <c r="F54" s="11" t="s">
        <v>133</v>
      </c>
      <c r="G54" s="68">
        <v>197.9</v>
      </c>
      <c r="H54" s="68">
        <v>1700</v>
      </c>
      <c r="I54" s="68"/>
      <c r="J54" s="55">
        <v>522.70000000000005</v>
      </c>
      <c r="K54" s="55">
        <f t="shared" si="4"/>
        <v>264.12329459322888</v>
      </c>
      <c r="L54" s="55">
        <f t="shared" si="5"/>
        <v>30.747058823529414</v>
      </c>
    </row>
    <row r="55" spans="2:12" x14ac:dyDescent="0.25">
      <c r="B55" s="11"/>
      <c r="C55" s="11"/>
      <c r="D55" s="11">
        <v>322</v>
      </c>
      <c r="E55" s="11"/>
      <c r="F55" s="11" t="s">
        <v>82</v>
      </c>
      <c r="G55" s="68">
        <v>9363.23</v>
      </c>
      <c r="H55" s="68">
        <v>67490</v>
      </c>
      <c r="I55" s="68"/>
      <c r="J55" s="55">
        <v>18826.650000000001</v>
      </c>
      <c r="K55" s="55">
        <f t="shared" si="4"/>
        <v>201.07003672877846</v>
      </c>
      <c r="L55" s="55">
        <f t="shared" si="5"/>
        <v>27.895465994962223</v>
      </c>
    </row>
    <row r="56" spans="2:12" x14ac:dyDescent="0.25">
      <c r="B56" s="11"/>
      <c r="C56" s="11"/>
      <c r="D56" s="11"/>
      <c r="E56" s="11">
        <v>3221</v>
      </c>
      <c r="F56" s="11" t="s">
        <v>83</v>
      </c>
      <c r="G56" s="68">
        <v>1257.73</v>
      </c>
      <c r="H56" s="68">
        <v>21070</v>
      </c>
      <c r="I56" s="68"/>
      <c r="J56" s="55">
        <v>3750.69</v>
      </c>
      <c r="K56" s="55">
        <f t="shared" si="4"/>
        <v>298.21106278772072</v>
      </c>
      <c r="L56" s="55">
        <f t="shared" si="5"/>
        <v>17.801091599430471</v>
      </c>
    </row>
    <row r="57" spans="2:12" x14ac:dyDescent="0.25">
      <c r="B57" s="11"/>
      <c r="C57" s="11"/>
      <c r="D57" s="11"/>
      <c r="E57" s="11">
        <v>3222</v>
      </c>
      <c r="F57" s="11" t="s">
        <v>134</v>
      </c>
      <c r="G57" s="68">
        <v>2385.73</v>
      </c>
      <c r="H57" s="68">
        <v>11300</v>
      </c>
      <c r="I57" s="68"/>
      <c r="J57" s="55">
        <v>0</v>
      </c>
      <c r="K57" s="55">
        <f t="shared" si="4"/>
        <v>0</v>
      </c>
      <c r="L57" s="55">
        <f t="shared" si="5"/>
        <v>0</v>
      </c>
    </row>
    <row r="58" spans="2:12" x14ac:dyDescent="0.25">
      <c r="B58" s="11"/>
      <c r="C58" s="11"/>
      <c r="D58" s="11"/>
      <c r="E58" s="11">
        <v>3223</v>
      </c>
      <c r="F58" s="11" t="s">
        <v>84</v>
      </c>
      <c r="G58" s="68">
        <v>5299.83</v>
      </c>
      <c r="H58" s="68">
        <v>23070</v>
      </c>
      <c r="I58" s="68"/>
      <c r="J58" s="55">
        <v>13733.81</v>
      </c>
      <c r="K58" s="55">
        <f t="shared" si="4"/>
        <v>259.13680250121229</v>
      </c>
      <c r="L58" s="55">
        <f t="shared" si="5"/>
        <v>59.531035977459901</v>
      </c>
    </row>
    <row r="59" spans="2:12" x14ac:dyDescent="0.25">
      <c r="B59" s="11"/>
      <c r="C59" s="11"/>
      <c r="D59" s="11"/>
      <c r="E59" s="11">
        <v>3224</v>
      </c>
      <c r="F59" s="11" t="s">
        <v>85</v>
      </c>
      <c r="G59" s="68">
        <v>0</v>
      </c>
      <c r="H59" s="68">
        <v>2000</v>
      </c>
      <c r="I59" s="68"/>
      <c r="J59" s="55">
        <v>573.53</v>
      </c>
      <c r="K59" s="55" t="e">
        <f t="shared" si="4"/>
        <v>#DIV/0!</v>
      </c>
      <c r="L59" s="55">
        <f t="shared" si="5"/>
        <v>28.676500000000001</v>
      </c>
    </row>
    <row r="60" spans="2:12" x14ac:dyDescent="0.25">
      <c r="B60" s="11"/>
      <c r="C60" s="11"/>
      <c r="D60" s="11"/>
      <c r="E60" s="11">
        <v>3225</v>
      </c>
      <c r="F60" s="11" t="s">
        <v>86</v>
      </c>
      <c r="G60" s="68">
        <v>419.94</v>
      </c>
      <c r="H60" s="68">
        <v>10050</v>
      </c>
      <c r="I60" s="68"/>
      <c r="J60" s="55">
        <v>768.62</v>
      </c>
      <c r="K60" s="55">
        <f t="shared" si="4"/>
        <v>183.03090917750154</v>
      </c>
      <c r="L60" s="55">
        <f t="shared" si="5"/>
        <v>7.6479601990049746</v>
      </c>
    </row>
    <row r="61" spans="2:12" x14ac:dyDescent="0.25">
      <c r="B61" s="11"/>
      <c r="C61" s="11"/>
      <c r="D61" s="11">
        <v>323</v>
      </c>
      <c r="E61" s="11"/>
      <c r="F61" s="11" t="s">
        <v>87</v>
      </c>
      <c r="G61" s="68">
        <v>103801.88</v>
      </c>
      <c r="H61" s="68">
        <v>442855</v>
      </c>
      <c r="I61" s="68"/>
      <c r="J61" s="55">
        <f>J62+J63+J64+J65+J66+J67+J68+J69+J70</f>
        <v>138366.15</v>
      </c>
      <c r="K61" s="55">
        <f t="shared" si="4"/>
        <v>133.29830827726818</v>
      </c>
      <c r="L61" s="55">
        <f t="shared" si="5"/>
        <v>31.244120536067111</v>
      </c>
    </row>
    <row r="62" spans="2:12" x14ac:dyDescent="0.25">
      <c r="B62" s="11"/>
      <c r="C62" s="11"/>
      <c r="D62" s="11"/>
      <c r="E62" s="11">
        <v>3231</v>
      </c>
      <c r="F62" s="11" t="s">
        <v>88</v>
      </c>
      <c r="G62" s="68">
        <v>11474.62</v>
      </c>
      <c r="H62" s="68">
        <v>37438</v>
      </c>
      <c r="I62" s="68"/>
      <c r="J62" s="55">
        <v>12899.01</v>
      </c>
      <c r="K62" s="55">
        <f t="shared" si="4"/>
        <v>112.41339582487262</v>
      </c>
      <c r="L62" s="55">
        <f t="shared" si="5"/>
        <v>34.454324483145463</v>
      </c>
    </row>
    <row r="63" spans="2:12" x14ac:dyDescent="0.25">
      <c r="B63" s="11"/>
      <c r="C63" s="11"/>
      <c r="D63" s="11"/>
      <c r="E63" s="62">
        <v>3232</v>
      </c>
      <c r="F63" s="58" t="s">
        <v>89</v>
      </c>
      <c r="G63" s="55">
        <v>8035.63</v>
      </c>
      <c r="H63" s="55">
        <v>11500</v>
      </c>
      <c r="I63" s="55"/>
      <c r="J63" s="55">
        <v>12338.64</v>
      </c>
      <c r="K63" s="55">
        <f t="shared" si="4"/>
        <v>153.54913055976942</v>
      </c>
      <c r="L63" s="55">
        <f t="shared" si="5"/>
        <v>107.29252173913042</v>
      </c>
    </row>
    <row r="64" spans="2:12" x14ac:dyDescent="0.25">
      <c r="B64" s="11"/>
      <c r="C64" s="11"/>
      <c r="D64" s="11"/>
      <c r="E64" s="62">
        <v>3233</v>
      </c>
      <c r="F64" s="58" t="s">
        <v>90</v>
      </c>
      <c r="G64" s="55">
        <v>248.85</v>
      </c>
      <c r="H64" s="55">
        <v>15005</v>
      </c>
      <c r="I64" s="55"/>
      <c r="J64" s="55">
        <v>3665.38</v>
      </c>
      <c r="K64" s="55">
        <f t="shared" si="4"/>
        <v>1472.9274663451881</v>
      </c>
      <c r="L64" s="55">
        <f t="shared" si="5"/>
        <v>24.427724091969345</v>
      </c>
    </row>
    <row r="65" spans="2:12" x14ac:dyDescent="0.25">
      <c r="B65" s="11"/>
      <c r="C65" s="11"/>
      <c r="D65" s="11"/>
      <c r="E65" s="62">
        <v>3234</v>
      </c>
      <c r="F65" s="58" t="s">
        <v>91</v>
      </c>
      <c r="G65" s="55">
        <v>1183.8900000000001</v>
      </c>
      <c r="H65" s="55">
        <v>10000</v>
      </c>
      <c r="I65" s="55"/>
      <c r="J65" s="55">
        <v>3277.62</v>
      </c>
      <c r="K65" s="55">
        <f t="shared" si="4"/>
        <v>276.85173453614772</v>
      </c>
      <c r="L65" s="55">
        <f t="shared" si="5"/>
        <v>32.776200000000003</v>
      </c>
    </row>
    <row r="66" spans="2:12" x14ac:dyDescent="0.25">
      <c r="B66" s="11"/>
      <c r="C66" s="11"/>
      <c r="D66" s="11"/>
      <c r="E66" s="62">
        <v>3235</v>
      </c>
      <c r="F66" s="58" t="s">
        <v>92</v>
      </c>
      <c r="G66" s="55">
        <v>12368.31</v>
      </c>
      <c r="H66" s="55">
        <v>36000</v>
      </c>
      <c r="I66" s="55"/>
      <c r="J66" s="55">
        <v>15982.69</v>
      </c>
      <c r="K66" s="55">
        <f t="shared" si="4"/>
        <v>129.22290919292936</v>
      </c>
      <c r="L66" s="55">
        <f t="shared" si="5"/>
        <v>44.396361111111112</v>
      </c>
    </row>
    <row r="67" spans="2:12" x14ac:dyDescent="0.25">
      <c r="B67" s="11"/>
      <c r="C67" s="11"/>
      <c r="D67" s="11"/>
      <c r="E67" s="62">
        <v>3236</v>
      </c>
      <c r="F67" s="58" t="s">
        <v>135</v>
      </c>
      <c r="G67" s="55">
        <v>0</v>
      </c>
      <c r="H67" s="55">
        <v>0</v>
      </c>
      <c r="I67" s="55"/>
      <c r="J67" s="55">
        <v>0</v>
      </c>
      <c r="K67" s="55" t="e">
        <f t="shared" si="4"/>
        <v>#DIV/0!</v>
      </c>
      <c r="L67" s="55" t="e">
        <f t="shared" si="5"/>
        <v>#DIV/0!</v>
      </c>
    </row>
    <row r="68" spans="2:12" x14ac:dyDescent="0.25">
      <c r="B68" s="11"/>
      <c r="C68" s="11"/>
      <c r="D68" s="11"/>
      <c r="E68" s="62">
        <v>3237</v>
      </c>
      <c r="F68" s="58" t="s">
        <v>93</v>
      </c>
      <c r="G68" s="55">
        <v>58782.23</v>
      </c>
      <c r="H68" s="55">
        <v>79557</v>
      </c>
      <c r="I68" s="55"/>
      <c r="J68" s="55">
        <v>26489.5</v>
      </c>
      <c r="K68" s="55">
        <f t="shared" si="4"/>
        <v>45.063788835503516</v>
      </c>
      <c r="L68" s="55">
        <f t="shared" si="5"/>
        <v>33.296253000992998</v>
      </c>
    </row>
    <row r="69" spans="2:12" x14ac:dyDescent="0.25">
      <c r="B69" s="11"/>
      <c r="C69" s="11"/>
      <c r="D69" s="11"/>
      <c r="E69" s="62">
        <v>3238</v>
      </c>
      <c r="F69" s="58" t="s">
        <v>94</v>
      </c>
      <c r="G69" s="55">
        <v>3394.31</v>
      </c>
      <c r="H69" s="55">
        <v>204500</v>
      </c>
      <c r="I69" s="55"/>
      <c r="J69" s="55">
        <v>14265.8</v>
      </c>
      <c r="K69" s="55">
        <f t="shared" si="4"/>
        <v>420.28571344396948</v>
      </c>
      <c r="L69" s="55">
        <f t="shared" si="5"/>
        <v>6.9759413202933978</v>
      </c>
    </row>
    <row r="70" spans="2:12" x14ac:dyDescent="0.25">
      <c r="B70" s="11"/>
      <c r="C70" s="11"/>
      <c r="D70" s="11"/>
      <c r="E70" s="62">
        <v>3239</v>
      </c>
      <c r="F70" s="58" t="s">
        <v>95</v>
      </c>
      <c r="G70" s="55">
        <v>8314.0400000000009</v>
      </c>
      <c r="H70" s="55">
        <v>48855</v>
      </c>
      <c r="I70" s="55"/>
      <c r="J70" s="55">
        <v>49447.51</v>
      </c>
      <c r="K70" s="55">
        <f t="shared" si="4"/>
        <v>594.74707843599492</v>
      </c>
      <c r="L70" s="55">
        <f t="shared" si="5"/>
        <v>101.21279295875551</v>
      </c>
    </row>
    <row r="71" spans="2:12" x14ac:dyDescent="0.25">
      <c r="B71" s="11"/>
      <c r="C71" s="11"/>
      <c r="D71" s="11">
        <v>329</v>
      </c>
      <c r="E71" s="58"/>
      <c r="F71" s="58" t="s">
        <v>96</v>
      </c>
      <c r="G71" s="55">
        <v>22530.02</v>
      </c>
      <c r="H71" s="55">
        <v>29419</v>
      </c>
      <c r="I71" s="55"/>
      <c r="J71" s="55">
        <f>J72+J73+J74+J75+J76</f>
        <v>4239.55</v>
      </c>
      <c r="K71" s="55">
        <f t="shared" si="4"/>
        <v>18.817337934009824</v>
      </c>
      <c r="L71" s="55">
        <f t="shared" si="5"/>
        <v>14.410924912471531</v>
      </c>
    </row>
    <row r="72" spans="2:12" x14ac:dyDescent="0.25">
      <c r="B72" s="11"/>
      <c r="C72" s="11"/>
      <c r="D72" s="11"/>
      <c r="E72" s="62">
        <v>3292</v>
      </c>
      <c r="F72" s="58" t="s">
        <v>97</v>
      </c>
      <c r="G72" s="55">
        <v>518.91</v>
      </c>
      <c r="H72" s="55">
        <v>15600</v>
      </c>
      <c r="I72" s="55"/>
      <c r="J72" s="55">
        <v>238.23</v>
      </c>
      <c r="K72" s="55">
        <f t="shared" si="4"/>
        <v>45.909695322888361</v>
      </c>
      <c r="L72" s="55">
        <f t="shared" si="5"/>
        <v>1.5271153846153847</v>
      </c>
    </row>
    <row r="73" spans="2:12" x14ac:dyDescent="0.25">
      <c r="B73" s="11"/>
      <c r="C73" s="11"/>
      <c r="D73" s="11"/>
      <c r="E73" s="62">
        <v>3293</v>
      </c>
      <c r="F73" s="58" t="s">
        <v>98</v>
      </c>
      <c r="G73" s="55">
        <v>736.43</v>
      </c>
      <c r="H73" s="55">
        <v>6670</v>
      </c>
      <c r="I73" s="55"/>
      <c r="J73" s="55">
        <v>2881.38</v>
      </c>
      <c r="K73" s="55">
        <f t="shared" si="4"/>
        <v>391.2632565213259</v>
      </c>
      <c r="L73" s="55">
        <f t="shared" si="5"/>
        <v>43.199100449775116</v>
      </c>
    </row>
    <row r="74" spans="2:12" x14ac:dyDescent="0.25">
      <c r="B74" s="11"/>
      <c r="C74" s="11"/>
      <c r="D74" s="11"/>
      <c r="E74" s="62">
        <v>3294</v>
      </c>
      <c r="F74" s="58" t="s">
        <v>112</v>
      </c>
      <c r="G74" s="55">
        <v>35.93</v>
      </c>
      <c r="H74" s="55">
        <v>4530</v>
      </c>
      <c r="I74" s="55"/>
      <c r="J74" s="55">
        <v>500</v>
      </c>
      <c r="K74" s="55">
        <f t="shared" si="4"/>
        <v>1391.594767603674</v>
      </c>
      <c r="L74" s="55">
        <f t="shared" si="5"/>
        <v>11.037527593818984</v>
      </c>
    </row>
    <row r="75" spans="2:12" x14ac:dyDescent="0.25">
      <c r="B75" s="11"/>
      <c r="C75" s="11"/>
      <c r="D75" s="11"/>
      <c r="E75" s="62">
        <v>3295</v>
      </c>
      <c r="F75" s="58" t="s">
        <v>99</v>
      </c>
      <c r="G75" s="55">
        <v>4379.41</v>
      </c>
      <c r="H75" s="55">
        <v>1300</v>
      </c>
      <c r="I75" s="55"/>
      <c r="J75" s="55">
        <v>416.75</v>
      </c>
      <c r="K75" s="55">
        <f t="shared" si="4"/>
        <v>9.5161220347033044</v>
      </c>
      <c r="L75" s="55">
        <f t="shared" si="5"/>
        <v>32.057692307692307</v>
      </c>
    </row>
    <row r="76" spans="2:12" ht="23.25" customHeight="1" x14ac:dyDescent="0.25">
      <c r="B76" s="11"/>
      <c r="C76" s="11"/>
      <c r="D76" s="11"/>
      <c r="E76" s="62">
        <v>3299</v>
      </c>
      <c r="F76" s="58" t="s">
        <v>96</v>
      </c>
      <c r="G76" s="55">
        <v>16859.34</v>
      </c>
      <c r="H76" s="55">
        <v>1319</v>
      </c>
      <c r="I76" s="55"/>
      <c r="J76" s="55">
        <v>203.19</v>
      </c>
      <c r="K76" s="55">
        <f t="shared" si="4"/>
        <v>1.2052073212830396</v>
      </c>
      <c r="L76" s="55">
        <f t="shared" si="5"/>
        <v>15.404852160727826</v>
      </c>
    </row>
    <row r="77" spans="2:12" x14ac:dyDescent="0.25">
      <c r="B77" s="11"/>
      <c r="C77" s="11">
        <v>34</v>
      </c>
      <c r="D77" s="11"/>
      <c r="E77" s="58"/>
      <c r="F77" s="58" t="s">
        <v>100</v>
      </c>
      <c r="G77" s="55">
        <v>498.37</v>
      </c>
      <c r="H77" s="55">
        <v>4805</v>
      </c>
      <c r="I77" s="55"/>
      <c r="J77" s="55">
        <v>779.47</v>
      </c>
      <c r="K77" s="55">
        <f t="shared" si="4"/>
        <v>156.40387663783937</v>
      </c>
      <c r="L77" s="55">
        <f t="shared" si="5"/>
        <v>16.222060353798128</v>
      </c>
    </row>
    <row r="78" spans="2:12" x14ac:dyDescent="0.25">
      <c r="B78" s="11"/>
      <c r="C78" s="11"/>
      <c r="D78" s="11">
        <v>343</v>
      </c>
      <c r="E78" s="58"/>
      <c r="F78" s="58" t="s">
        <v>101</v>
      </c>
      <c r="G78" s="55">
        <v>498.37</v>
      </c>
      <c r="H78" s="55">
        <v>4805</v>
      </c>
      <c r="I78" s="55"/>
      <c r="J78" s="55">
        <f>J79+J80</f>
        <v>779.47</v>
      </c>
      <c r="K78" s="55">
        <f t="shared" si="4"/>
        <v>156.40387663783937</v>
      </c>
      <c r="L78" s="55">
        <f t="shared" si="5"/>
        <v>16.222060353798128</v>
      </c>
    </row>
    <row r="79" spans="2:12" x14ac:dyDescent="0.25">
      <c r="B79" s="11"/>
      <c r="C79" s="11"/>
      <c r="D79" s="11"/>
      <c r="E79" s="62">
        <v>3431</v>
      </c>
      <c r="F79" s="58" t="s">
        <v>102</v>
      </c>
      <c r="G79" s="55">
        <v>494.15</v>
      </c>
      <c r="H79" s="55">
        <v>4505</v>
      </c>
      <c r="I79" s="55"/>
      <c r="J79" s="55">
        <v>763.57</v>
      </c>
      <c r="K79" s="55">
        <f t="shared" si="4"/>
        <v>154.52190630375392</v>
      </c>
      <c r="L79" s="55">
        <f t="shared" si="5"/>
        <v>16.949389567147616</v>
      </c>
    </row>
    <row r="80" spans="2:12" x14ac:dyDescent="0.25">
      <c r="B80" s="11"/>
      <c r="C80" s="11"/>
      <c r="D80" s="11"/>
      <c r="E80" s="62">
        <v>3433</v>
      </c>
      <c r="F80" s="58" t="s">
        <v>103</v>
      </c>
      <c r="G80" s="55">
        <v>4.22</v>
      </c>
      <c r="H80" s="55">
        <v>300</v>
      </c>
      <c r="I80" s="55"/>
      <c r="J80" s="55">
        <v>15.9</v>
      </c>
      <c r="K80" s="55">
        <f t="shared" si="4"/>
        <v>376.77725118483414</v>
      </c>
      <c r="L80" s="55">
        <f t="shared" si="5"/>
        <v>5.3</v>
      </c>
    </row>
    <row r="81" spans="2:12" x14ac:dyDescent="0.25">
      <c r="B81" s="13">
        <v>4</v>
      </c>
      <c r="C81" s="13"/>
      <c r="D81" s="13"/>
      <c r="E81" s="13"/>
      <c r="F81" s="17" t="s">
        <v>6</v>
      </c>
      <c r="G81" s="66">
        <v>243206.15</v>
      </c>
      <c r="H81" s="56">
        <v>9900</v>
      </c>
      <c r="I81" s="66"/>
      <c r="J81" s="56">
        <f>J82+J85</f>
        <v>3768.55</v>
      </c>
      <c r="K81" s="56">
        <f t="shared" si="4"/>
        <v>1.5495290723528168</v>
      </c>
      <c r="L81" s="55">
        <f t="shared" si="5"/>
        <v>38.066161616161622</v>
      </c>
    </row>
    <row r="82" spans="2:12" ht="25.5" x14ac:dyDescent="0.25">
      <c r="B82" s="14"/>
      <c r="C82" s="14">
        <v>41</v>
      </c>
      <c r="D82" s="14"/>
      <c r="E82" s="14"/>
      <c r="F82" s="18" t="s">
        <v>7</v>
      </c>
      <c r="G82" s="68">
        <v>53699.15</v>
      </c>
      <c r="H82" s="55">
        <v>3500</v>
      </c>
      <c r="I82" s="55"/>
      <c r="J82" s="55">
        <v>3164.55</v>
      </c>
      <c r="K82" s="55">
        <f t="shared" si="4"/>
        <v>5.8931100399168335</v>
      </c>
      <c r="L82" s="55">
        <f t="shared" si="5"/>
        <v>90.415714285714287</v>
      </c>
    </row>
    <row r="83" spans="2:12" x14ac:dyDescent="0.25">
      <c r="B83" s="14"/>
      <c r="C83" s="14"/>
      <c r="D83" s="11">
        <v>412</v>
      </c>
      <c r="E83" s="11"/>
      <c r="F83" s="11" t="s">
        <v>104</v>
      </c>
      <c r="G83" s="68">
        <v>53699.15</v>
      </c>
      <c r="H83" s="55">
        <v>3500</v>
      </c>
      <c r="I83" s="55"/>
      <c r="J83" s="55">
        <v>3164.55</v>
      </c>
      <c r="K83" s="55">
        <f t="shared" si="4"/>
        <v>5.8931100399168335</v>
      </c>
      <c r="L83" s="55">
        <f t="shared" si="5"/>
        <v>90.415714285714287</v>
      </c>
    </row>
    <row r="84" spans="2:12" x14ac:dyDescent="0.25">
      <c r="B84" s="14"/>
      <c r="C84" s="14"/>
      <c r="D84" s="11"/>
      <c r="E84" s="11">
        <v>4124</v>
      </c>
      <c r="F84" s="11" t="s">
        <v>105</v>
      </c>
      <c r="G84" s="68">
        <v>53699.15</v>
      </c>
      <c r="H84" s="55">
        <v>3500</v>
      </c>
      <c r="I84" s="55"/>
      <c r="J84" s="55">
        <v>3164.55</v>
      </c>
      <c r="K84" s="55">
        <f t="shared" si="4"/>
        <v>5.8931100399168335</v>
      </c>
      <c r="L84" s="55">
        <f t="shared" si="5"/>
        <v>90.415714285714287</v>
      </c>
    </row>
    <row r="85" spans="2:12" x14ac:dyDescent="0.25">
      <c r="B85" s="58"/>
      <c r="C85" s="62">
        <v>42</v>
      </c>
      <c r="D85" s="58"/>
      <c r="E85" s="58"/>
      <c r="F85" s="60" t="s">
        <v>106</v>
      </c>
      <c r="G85" s="55">
        <v>189507</v>
      </c>
      <c r="H85" s="55">
        <v>6400</v>
      </c>
      <c r="I85" s="55"/>
      <c r="J85" s="55">
        <f>J86+J89+J92</f>
        <v>604</v>
      </c>
      <c r="K85" s="55">
        <f t="shared" si="4"/>
        <v>0.31872173587255354</v>
      </c>
      <c r="L85" s="55">
        <f t="shared" si="5"/>
        <v>9.4375</v>
      </c>
    </row>
    <row r="86" spans="2:12" x14ac:dyDescent="0.25">
      <c r="B86" s="58"/>
      <c r="C86" s="63"/>
      <c r="D86" s="58">
        <v>422</v>
      </c>
      <c r="E86" s="58"/>
      <c r="F86" s="58" t="s">
        <v>107</v>
      </c>
      <c r="G86" s="55">
        <v>170496.78</v>
      </c>
      <c r="H86" s="55">
        <v>1600</v>
      </c>
      <c r="I86" s="55"/>
      <c r="J86" s="55">
        <v>0</v>
      </c>
      <c r="K86" s="55">
        <f t="shared" si="4"/>
        <v>0</v>
      </c>
      <c r="L86" s="55">
        <f t="shared" si="5"/>
        <v>0</v>
      </c>
    </row>
    <row r="87" spans="2:12" x14ac:dyDescent="0.25">
      <c r="B87" s="59"/>
      <c r="C87" s="59"/>
      <c r="D87" s="59"/>
      <c r="E87" s="64">
        <v>4221</v>
      </c>
      <c r="F87" s="60" t="s">
        <v>108</v>
      </c>
      <c r="G87" s="74">
        <v>170496.78</v>
      </c>
      <c r="H87" s="55">
        <v>1600</v>
      </c>
      <c r="I87" s="55"/>
      <c r="J87" s="74">
        <v>0</v>
      </c>
      <c r="K87" s="55">
        <f t="shared" si="4"/>
        <v>0</v>
      </c>
      <c r="L87" s="55">
        <f t="shared" si="5"/>
        <v>0</v>
      </c>
    </row>
    <row r="88" spans="2:12" x14ac:dyDescent="0.25">
      <c r="B88" s="59"/>
      <c r="C88" s="59"/>
      <c r="D88" s="59"/>
      <c r="E88" s="64">
        <v>4226</v>
      </c>
      <c r="F88" s="60" t="s">
        <v>149</v>
      </c>
      <c r="G88" s="74">
        <v>0</v>
      </c>
      <c r="H88" s="55">
        <v>0</v>
      </c>
      <c r="I88" s="55"/>
      <c r="J88" s="74">
        <v>0</v>
      </c>
      <c r="K88" s="55" t="e">
        <f t="shared" si="4"/>
        <v>#DIV/0!</v>
      </c>
      <c r="L88" s="55" t="e">
        <f t="shared" si="5"/>
        <v>#DIV/0!</v>
      </c>
    </row>
    <row r="89" spans="2:12" ht="25.5" x14ac:dyDescent="0.25">
      <c r="B89" s="59"/>
      <c r="C89" s="59"/>
      <c r="D89" s="60">
        <v>424</v>
      </c>
      <c r="E89" s="64"/>
      <c r="F89" s="60" t="s">
        <v>109</v>
      </c>
      <c r="G89" s="74">
        <v>17060.22</v>
      </c>
      <c r="H89" s="55">
        <v>4800</v>
      </c>
      <c r="I89" s="55"/>
      <c r="J89" s="74">
        <v>604</v>
      </c>
      <c r="K89" s="55">
        <f t="shared" si="4"/>
        <v>3.5403998307173055</v>
      </c>
      <c r="L89" s="55">
        <f t="shared" si="5"/>
        <v>12.583333333333332</v>
      </c>
    </row>
    <row r="90" spans="2:12" x14ac:dyDescent="0.25">
      <c r="B90" s="59"/>
      <c r="C90" s="59"/>
      <c r="D90" s="58"/>
      <c r="E90" s="62">
        <v>4241</v>
      </c>
      <c r="F90" s="58" t="s">
        <v>110</v>
      </c>
      <c r="G90" s="55">
        <v>506.22</v>
      </c>
      <c r="H90" s="55">
        <v>1800</v>
      </c>
      <c r="I90" s="55"/>
      <c r="J90" s="74">
        <v>334</v>
      </c>
      <c r="K90" s="55">
        <f t="shared" si="4"/>
        <v>65.979218521591392</v>
      </c>
      <c r="L90" s="55">
        <f t="shared" si="5"/>
        <v>18.555555555555557</v>
      </c>
    </row>
    <row r="91" spans="2:12" x14ac:dyDescent="0.25">
      <c r="B91" s="58"/>
      <c r="C91" s="58"/>
      <c r="D91" s="58"/>
      <c r="E91" s="62">
        <v>4243</v>
      </c>
      <c r="F91" s="58" t="s">
        <v>111</v>
      </c>
      <c r="G91" s="55">
        <v>16554</v>
      </c>
      <c r="H91" s="55">
        <v>3000</v>
      </c>
      <c r="I91" s="55"/>
      <c r="J91" s="55">
        <v>270</v>
      </c>
      <c r="K91" s="55">
        <f t="shared" si="4"/>
        <v>1.6310257339615801</v>
      </c>
      <c r="L91" s="55">
        <f t="shared" si="5"/>
        <v>9</v>
      </c>
    </row>
    <row r="92" spans="2:12" x14ac:dyDescent="0.25">
      <c r="B92" s="58"/>
      <c r="C92" s="58"/>
      <c r="D92" s="58">
        <v>426</v>
      </c>
      <c r="E92" s="62">
        <v>4263</v>
      </c>
      <c r="F92" s="58" t="s">
        <v>113</v>
      </c>
      <c r="G92" s="55">
        <v>1950</v>
      </c>
      <c r="H92" s="55">
        <v>0</v>
      </c>
      <c r="I92" s="55"/>
      <c r="J92" s="55">
        <v>0</v>
      </c>
      <c r="K92" s="55">
        <f t="shared" si="4"/>
        <v>0</v>
      </c>
      <c r="L92" s="55" t="e">
        <f t="shared" si="5"/>
        <v>#DIV/0!</v>
      </c>
    </row>
  </sheetData>
  <mergeCells count="7">
    <mergeCell ref="B2:L2"/>
    <mergeCell ref="B4:L4"/>
    <mergeCell ref="B6:L6"/>
    <mergeCell ref="B38:F38"/>
    <mergeCell ref="B9:F9"/>
    <mergeCell ref="B37:F37"/>
    <mergeCell ref="B8:F8"/>
  </mergeCells>
  <pageMargins left="0.7" right="0.7" top="0.75" bottom="0.75" header="0.3" footer="0.3"/>
  <pageSetup paperSize="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30"/>
  <sheetViews>
    <sheetView workbookViewId="0">
      <selection activeCell="F17" sqref="F17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225" t="s">
        <v>42</v>
      </c>
      <c r="C2" s="225"/>
      <c r="D2" s="225"/>
      <c r="E2" s="225"/>
      <c r="F2" s="225"/>
      <c r="G2" s="225"/>
      <c r="H2" s="22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33.75" customHeight="1" x14ac:dyDescent="0.25">
      <c r="B4" s="76" t="s">
        <v>8</v>
      </c>
      <c r="C4" s="76" t="s">
        <v>145</v>
      </c>
      <c r="D4" s="76" t="s">
        <v>177</v>
      </c>
      <c r="E4" s="76" t="s">
        <v>178</v>
      </c>
      <c r="F4" s="76" t="s">
        <v>180</v>
      </c>
      <c r="G4" s="76" t="s">
        <v>27</v>
      </c>
      <c r="H4" s="76" t="s">
        <v>55</v>
      </c>
    </row>
    <row r="5" spans="2:8" x14ac:dyDescent="0.25">
      <c r="B5" s="76">
        <v>1</v>
      </c>
      <c r="C5" s="77">
        <v>2</v>
      </c>
      <c r="D5" s="77">
        <v>3</v>
      </c>
      <c r="E5" s="77">
        <v>4</v>
      </c>
      <c r="F5" s="77">
        <v>5</v>
      </c>
      <c r="G5" s="77" t="s">
        <v>39</v>
      </c>
      <c r="H5" s="77" t="s">
        <v>186</v>
      </c>
    </row>
    <row r="6" spans="2:8" x14ac:dyDescent="0.25">
      <c r="B6" s="10" t="s">
        <v>52</v>
      </c>
      <c r="C6" s="57">
        <v>561302.37</v>
      </c>
      <c r="D6" s="57">
        <f>D8+D10+D12+D14+D16</f>
        <v>1264568</v>
      </c>
      <c r="E6" s="57"/>
      <c r="F6" s="57">
        <v>492989.13</v>
      </c>
      <c r="G6" s="55">
        <f>F6/C6*100</f>
        <v>87.82951156967323</v>
      </c>
      <c r="H6" s="55">
        <f>F6/D6*100</f>
        <v>38.984786108773903</v>
      </c>
    </row>
    <row r="7" spans="2:8" x14ac:dyDescent="0.25">
      <c r="B7" s="10" t="s">
        <v>19</v>
      </c>
      <c r="C7" s="55"/>
      <c r="D7" s="8"/>
      <c r="E7" s="8"/>
      <c r="F7" s="55"/>
      <c r="G7" s="55"/>
      <c r="H7" s="55" t="e">
        <f t="shared" ref="H7:H27" si="0">F7/D7*100</f>
        <v>#DIV/0!</v>
      </c>
    </row>
    <row r="8" spans="2:8" x14ac:dyDescent="0.25">
      <c r="B8" s="22" t="s">
        <v>20</v>
      </c>
      <c r="C8" s="55">
        <v>540718.5</v>
      </c>
      <c r="D8" s="53">
        <v>1164449</v>
      </c>
      <c r="E8" s="53"/>
      <c r="F8" s="87">
        <v>472111.47</v>
      </c>
      <c r="G8" s="55">
        <f t="shared" ref="G8:G27" si="1">F8/C8*100</f>
        <v>87.311876697394297</v>
      </c>
      <c r="H8" s="55">
        <f t="shared" si="0"/>
        <v>40.543765334505842</v>
      </c>
    </row>
    <row r="9" spans="2:8" x14ac:dyDescent="0.25">
      <c r="B9" s="10" t="s">
        <v>25</v>
      </c>
      <c r="C9" s="55"/>
      <c r="D9" s="53"/>
      <c r="E9" s="119"/>
      <c r="F9" s="55"/>
      <c r="G9" s="55"/>
      <c r="H9" s="55" t="e">
        <f t="shared" si="0"/>
        <v>#DIV/0!</v>
      </c>
    </row>
    <row r="10" spans="2:8" x14ac:dyDescent="0.25">
      <c r="B10" s="24" t="s">
        <v>26</v>
      </c>
      <c r="C10" s="55">
        <v>8024.87</v>
      </c>
      <c r="D10" s="53">
        <v>100119</v>
      </c>
      <c r="E10" s="119"/>
      <c r="F10" s="55">
        <v>4833.66</v>
      </c>
      <c r="G10" s="55">
        <f t="shared" si="1"/>
        <v>60.233499109642899</v>
      </c>
      <c r="H10" s="55">
        <f t="shared" si="0"/>
        <v>4.8279147814101222</v>
      </c>
    </row>
    <row r="11" spans="2:8" x14ac:dyDescent="0.25">
      <c r="B11" s="10" t="s">
        <v>139</v>
      </c>
      <c r="C11" s="55"/>
      <c r="D11" s="53"/>
      <c r="E11" s="119"/>
      <c r="F11" s="55"/>
      <c r="G11" s="55"/>
      <c r="H11" s="55" t="e">
        <f t="shared" si="0"/>
        <v>#DIV/0!</v>
      </c>
    </row>
    <row r="12" spans="2:8" x14ac:dyDescent="0.25">
      <c r="B12" s="24" t="s">
        <v>140</v>
      </c>
      <c r="C12" s="55"/>
      <c r="D12" s="53"/>
      <c r="E12" s="119"/>
      <c r="F12" s="55">
        <v>16044</v>
      </c>
      <c r="G12" s="55"/>
      <c r="H12" s="55" t="e">
        <f t="shared" si="0"/>
        <v>#DIV/0!</v>
      </c>
    </row>
    <row r="13" spans="2:8" x14ac:dyDescent="0.25">
      <c r="B13" s="10" t="s">
        <v>141</v>
      </c>
      <c r="C13" s="55"/>
      <c r="D13" s="53"/>
      <c r="E13" s="119"/>
      <c r="F13" s="55"/>
      <c r="G13" s="55"/>
      <c r="H13" s="55" t="e">
        <f t="shared" si="0"/>
        <v>#DIV/0!</v>
      </c>
    </row>
    <row r="14" spans="2:8" x14ac:dyDescent="0.25">
      <c r="B14" s="24" t="s">
        <v>142</v>
      </c>
      <c r="C14" s="55"/>
      <c r="D14" s="53"/>
      <c r="E14" s="119"/>
      <c r="F14" s="55">
        <v>0</v>
      </c>
      <c r="G14" s="55"/>
      <c r="H14" s="55" t="e">
        <f t="shared" si="0"/>
        <v>#DIV/0!</v>
      </c>
    </row>
    <row r="15" spans="2:8" x14ac:dyDescent="0.25">
      <c r="B15" s="10" t="s">
        <v>114</v>
      </c>
      <c r="C15" s="55"/>
      <c r="D15" s="53"/>
      <c r="E15" s="119"/>
      <c r="F15" s="55"/>
      <c r="G15" s="55"/>
      <c r="H15" s="55" t="e">
        <f t="shared" si="0"/>
        <v>#DIV/0!</v>
      </c>
    </row>
    <row r="16" spans="2:8" x14ac:dyDescent="0.25">
      <c r="B16" s="24" t="s">
        <v>115</v>
      </c>
      <c r="C16" s="55">
        <v>12559</v>
      </c>
      <c r="D16" s="53"/>
      <c r="E16" s="119"/>
      <c r="F16" s="55">
        <v>0</v>
      </c>
      <c r="G16" s="55">
        <f t="shared" si="1"/>
        <v>0</v>
      </c>
      <c r="H16" s="55" t="e">
        <f t="shared" si="0"/>
        <v>#DIV/0!</v>
      </c>
    </row>
    <row r="17" spans="2:11" ht="15.75" customHeight="1" x14ac:dyDescent="0.25">
      <c r="B17" s="10" t="s">
        <v>53</v>
      </c>
      <c r="C17" s="71">
        <v>553277.5</v>
      </c>
      <c r="D17" s="71"/>
      <c r="E17" s="120"/>
      <c r="F17" s="71">
        <f>F19+F27</f>
        <v>472111.47</v>
      </c>
      <c r="G17" s="55">
        <f t="shared" si="1"/>
        <v>85.32996010139577</v>
      </c>
      <c r="H17" s="55" t="e">
        <f t="shared" si="0"/>
        <v>#DIV/0!</v>
      </c>
    </row>
    <row r="18" spans="2:11" ht="15.75" customHeight="1" x14ac:dyDescent="0.25">
      <c r="B18" s="10" t="s">
        <v>19</v>
      </c>
      <c r="C18" s="55"/>
      <c r="E18" s="53"/>
      <c r="F18" s="55"/>
      <c r="G18" s="55"/>
      <c r="H18" s="55" t="e">
        <f t="shared" si="0"/>
        <v>#DIV/0!</v>
      </c>
    </row>
    <row r="19" spans="2:11" x14ac:dyDescent="0.25">
      <c r="B19" s="22" t="s">
        <v>20</v>
      </c>
      <c r="C19" s="55">
        <v>540718.5</v>
      </c>
      <c r="D19" s="53">
        <v>1164449</v>
      </c>
      <c r="E19" s="53"/>
      <c r="F19" s="55">
        <v>472111.47</v>
      </c>
      <c r="G19" s="55">
        <f t="shared" si="1"/>
        <v>87.311876697394297</v>
      </c>
      <c r="H19" s="55">
        <f t="shared" si="0"/>
        <v>40.543765334505842</v>
      </c>
    </row>
    <row r="20" spans="2:11" x14ac:dyDescent="0.25">
      <c r="B20" s="10" t="s">
        <v>25</v>
      </c>
      <c r="C20" s="55"/>
      <c r="D20" s="53"/>
      <c r="E20" s="119"/>
      <c r="F20" s="55"/>
      <c r="G20" s="55"/>
      <c r="H20" s="55" t="e">
        <f t="shared" si="0"/>
        <v>#DIV/0!</v>
      </c>
    </row>
    <row r="21" spans="2:11" x14ac:dyDescent="0.25">
      <c r="B21" s="24" t="s">
        <v>26</v>
      </c>
      <c r="C21" s="55">
        <v>0</v>
      </c>
      <c r="D21" s="53">
        <v>100119</v>
      </c>
      <c r="E21" s="119"/>
      <c r="F21" s="55">
        <v>0</v>
      </c>
      <c r="G21" s="55"/>
      <c r="H21" s="55">
        <f t="shared" si="0"/>
        <v>0</v>
      </c>
    </row>
    <row r="22" spans="2:11" x14ac:dyDescent="0.25">
      <c r="B22" s="10" t="s">
        <v>139</v>
      </c>
      <c r="C22" s="55"/>
      <c r="D22" s="53"/>
      <c r="E22" s="119"/>
      <c r="F22" s="55"/>
      <c r="G22" s="55"/>
      <c r="H22" s="55" t="e">
        <f t="shared" si="0"/>
        <v>#DIV/0!</v>
      </c>
    </row>
    <row r="23" spans="2:11" x14ac:dyDescent="0.25">
      <c r="B23" s="24" t="s">
        <v>140</v>
      </c>
      <c r="C23" s="55"/>
      <c r="D23" s="53"/>
      <c r="E23" s="119"/>
      <c r="F23" s="55">
        <v>0</v>
      </c>
      <c r="G23" s="55"/>
      <c r="H23" s="55" t="e">
        <f t="shared" si="0"/>
        <v>#DIV/0!</v>
      </c>
    </row>
    <row r="24" spans="2:11" x14ac:dyDescent="0.25">
      <c r="B24" s="10" t="s">
        <v>141</v>
      </c>
      <c r="C24" s="55"/>
      <c r="D24" s="53"/>
      <c r="E24" s="119"/>
      <c r="F24" s="55"/>
      <c r="G24" s="55"/>
      <c r="H24" s="55" t="e">
        <f t="shared" si="0"/>
        <v>#DIV/0!</v>
      </c>
    </row>
    <row r="25" spans="2:11" x14ac:dyDescent="0.25">
      <c r="B25" s="24" t="s">
        <v>142</v>
      </c>
      <c r="C25" s="55">
        <v>0</v>
      </c>
      <c r="D25" s="53"/>
      <c r="E25" s="119"/>
      <c r="F25" s="55">
        <v>0</v>
      </c>
      <c r="G25" s="55"/>
      <c r="H25" s="55" t="e">
        <f t="shared" si="0"/>
        <v>#DIV/0!</v>
      </c>
    </row>
    <row r="26" spans="2:11" x14ac:dyDescent="0.25">
      <c r="B26" s="10" t="s">
        <v>114</v>
      </c>
      <c r="C26" s="55"/>
      <c r="D26" s="53"/>
      <c r="E26" s="119"/>
      <c r="F26" s="55"/>
      <c r="G26" s="55"/>
      <c r="H26" s="55" t="e">
        <f t="shared" si="0"/>
        <v>#DIV/0!</v>
      </c>
    </row>
    <row r="27" spans="2:11" x14ac:dyDescent="0.25">
      <c r="B27" s="24" t="s">
        <v>115</v>
      </c>
      <c r="C27" s="55">
        <v>12559</v>
      </c>
      <c r="D27" s="53"/>
      <c r="E27" s="119"/>
      <c r="F27" s="55">
        <v>0</v>
      </c>
      <c r="G27" s="55">
        <f t="shared" si="1"/>
        <v>0</v>
      </c>
      <c r="H27" s="55" t="e">
        <f t="shared" si="0"/>
        <v>#DIV/0!</v>
      </c>
    </row>
    <row r="28" spans="2:11" ht="15" customHeight="1" x14ac:dyDescent="0.25">
      <c r="B28" s="35"/>
      <c r="C28" s="35"/>
      <c r="D28" s="35"/>
      <c r="E28" s="35"/>
      <c r="F28" s="35"/>
      <c r="G28" s="35"/>
      <c r="H28" s="35"/>
      <c r="I28" s="35"/>
      <c r="J28" s="35"/>
      <c r="K28" s="35"/>
    </row>
    <row r="29" spans="2:11" x14ac:dyDescent="0.25"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2:11" x14ac:dyDescent="0.25">
      <c r="B30" s="35"/>
      <c r="C30" s="35"/>
      <c r="D30" s="35"/>
      <c r="E30" s="35"/>
      <c r="F30" s="35"/>
      <c r="G30" s="35"/>
      <c r="H30" s="35"/>
      <c r="I30" s="35"/>
      <c r="J30" s="35"/>
      <c r="K30" s="3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2"/>
  <sheetViews>
    <sheetView workbookViewId="0">
      <selection activeCell="F14" sqref="F14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225" t="s">
        <v>43</v>
      </c>
      <c r="C2" s="225"/>
      <c r="D2" s="225"/>
      <c r="E2" s="225"/>
      <c r="F2" s="225"/>
      <c r="G2" s="225"/>
      <c r="H2" s="22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76" t="s">
        <v>8</v>
      </c>
      <c r="C4" s="76" t="s">
        <v>150</v>
      </c>
      <c r="D4" s="76" t="s">
        <v>177</v>
      </c>
      <c r="E4" s="76" t="s">
        <v>178</v>
      </c>
      <c r="F4" s="76" t="s">
        <v>181</v>
      </c>
      <c r="G4" s="76" t="s">
        <v>27</v>
      </c>
      <c r="H4" s="76" t="s">
        <v>55</v>
      </c>
    </row>
    <row r="5" spans="2:8" x14ac:dyDescent="0.25">
      <c r="B5" s="77">
        <v>1</v>
      </c>
      <c r="C5" s="77">
        <v>2</v>
      </c>
      <c r="D5" s="77">
        <v>3</v>
      </c>
      <c r="E5" s="77">
        <v>4</v>
      </c>
      <c r="F5" s="77">
        <v>5</v>
      </c>
      <c r="G5" s="77" t="s">
        <v>39</v>
      </c>
      <c r="H5" s="77" t="s">
        <v>186</v>
      </c>
    </row>
    <row r="6" spans="2:8" ht="15.75" customHeight="1" x14ac:dyDescent="0.25">
      <c r="B6" s="10" t="s">
        <v>53</v>
      </c>
      <c r="C6" s="55">
        <v>553277.5</v>
      </c>
      <c r="D6" s="53">
        <v>1264568</v>
      </c>
      <c r="E6" s="53"/>
      <c r="F6" s="55">
        <v>472111.47</v>
      </c>
      <c r="G6" s="55">
        <f>F6/C6*100</f>
        <v>85.32996010139577</v>
      </c>
      <c r="H6" s="55">
        <f>F6/D6*100</f>
        <v>37.333814393532016</v>
      </c>
    </row>
    <row r="7" spans="2:8" ht="15.75" customHeight="1" x14ac:dyDescent="0.25">
      <c r="B7" s="10" t="s">
        <v>116</v>
      </c>
      <c r="C7" s="55">
        <v>553277.5</v>
      </c>
      <c r="D7" s="53">
        <v>1264568</v>
      </c>
      <c r="E7" s="53"/>
      <c r="F7" s="55">
        <v>472111.47</v>
      </c>
      <c r="G7" s="55">
        <f t="shared" ref="G7:G9" si="0">F7/C7*100</f>
        <v>85.32996010139577</v>
      </c>
      <c r="H7" s="55">
        <f t="shared" ref="H7:H9" si="1">F7/D7*100</f>
        <v>37.333814393532016</v>
      </c>
    </row>
    <row r="8" spans="2:8" x14ac:dyDescent="0.25">
      <c r="B8" s="16" t="s">
        <v>117</v>
      </c>
      <c r="C8" s="55">
        <v>553277.5</v>
      </c>
      <c r="D8" s="53">
        <v>1264568</v>
      </c>
      <c r="E8" s="53"/>
      <c r="F8" s="55">
        <v>472111.47</v>
      </c>
      <c r="G8" s="55">
        <f t="shared" si="0"/>
        <v>85.32996010139577</v>
      </c>
      <c r="H8" s="55">
        <f t="shared" si="1"/>
        <v>37.333814393532016</v>
      </c>
    </row>
    <row r="9" spans="2:8" x14ac:dyDescent="0.25">
      <c r="B9" s="21" t="s">
        <v>118</v>
      </c>
      <c r="C9" s="55">
        <v>553277.5</v>
      </c>
      <c r="D9" s="53">
        <v>1264568</v>
      </c>
      <c r="E9" s="53"/>
      <c r="F9" s="55">
        <v>472111.47</v>
      </c>
      <c r="G9" s="55">
        <f t="shared" si="0"/>
        <v>85.32996010139577</v>
      </c>
      <c r="H9" s="55">
        <f t="shared" si="1"/>
        <v>37.333814393532016</v>
      </c>
    </row>
    <row r="10" spans="2:8" x14ac:dyDescent="0.25">
      <c r="B10" s="35"/>
      <c r="C10" s="35"/>
      <c r="D10" s="35"/>
      <c r="E10" s="35"/>
      <c r="F10" s="35"/>
      <c r="G10" s="35"/>
      <c r="H10" s="35"/>
    </row>
    <row r="11" spans="2:8" x14ac:dyDescent="0.25">
      <c r="B11" s="35"/>
      <c r="C11" s="35"/>
      <c r="D11" s="35"/>
      <c r="E11" s="35"/>
      <c r="F11" s="35"/>
      <c r="G11" s="35"/>
      <c r="H11" s="35"/>
    </row>
    <row r="12" spans="2:8" x14ac:dyDescent="0.25">
      <c r="B12" s="35"/>
      <c r="C12" s="35"/>
      <c r="D12" s="35"/>
      <c r="E12" s="35"/>
      <c r="F12" s="35"/>
      <c r="G12" s="35"/>
      <c r="H12" s="3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2"/>
  <sheetViews>
    <sheetView workbookViewId="0">
      <selection activeCell="J10" sqref="J1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225" t="s">
        <v>12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225" t="s">
        <v>57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</row>
    <row r="5" spans="2:12" ht="15.75" customHeight="1" x14ac:dyDescent="0.25">
      <c r="B5" s="225" t="s">
        <v>44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254" t="s">
        <v>8</v>
      </c>
      <c r="C7" s="255"/>
      <c r="D7" s="255"/>
      <c r="E7" s="255"/>
      <c r="F7" s="256"/>
      <c r="G7" s="44" t="s">
        <v>145</v>
      </c>
      <c r="H7" s="44" t="s">
        <v>177</v>
      </c>
      <c r="I7" s="44" t="s">
        <v>178</v>
      </c>
      <c r="J7" s="44" t="s">
        <v>180</v>
      </c>
      <c r="K7" s="44" t="s">
        <v>27</v>
      </c>
      <c r="L7" s="44" t="s">
        <v>55</v>
      </c>
    </row>
    <row r="8" spans="2:12" x14ac:dyDescent="0.25">
      <c r="B8" s="254">
        <v>1</v>
      </c>
      <c r="C8" s="255"/>
      <c r="D8" s="255"/>
      <c r="E8" s="255"/>
      <c r="F8" s="256"/>
      <c r="G8" s="45">
        <v>2</v>
      </c>
      <c r="H8" s="45">
        <v>3</v>
      </c>
      <c r="I8" s="45">
        <v>4</v>
      </c>
      <c r="J8" s="45">
        <v>5</v>
      </c>
      <c r="K8" s="45" t="s">
        <v>39</v>
      </c>
      <c r="L8" s="45" t="s">
        <v>40</v>
      </c>
    </row>
    <row r="9" spans="2:12" ht="25.5" x14ac:dyDescent="0.25">
      <c r="B9" s="10">
        <v>8</v>
      </c>
      <c r="C9" s="10"/>
      <c r="D9" s="10"/>
      <c r="E9" s="10"/>
      <c r="F9" s="10" t="s">
        <v>9</v>
      </c>
      <c r="G9" s="8"/>
      <c r="H9" s="8"/>
      <c r="I9" s="8"/>
      <c r="J9" s="32"/>
      <c r="K9" s="32"/>
      <c r="L9" s="32"/>
    </row>
    <row r="10" spans="2:12" x14ac:dyDescent="0.25">
      <c r="B10" s="10"/>
      <c r="C10" s="14">
        <v>84</v>
      </c>
      <c r="D10" s="14"/>
      <c r="E10" s="14"/>
      <c r="F10" s="14" t="s">
        <v>14</v>
      </c>
      <c r="G10" s="8"/>
      <c r="H10" s="8"/>
      <c r="I10" s="8"/>
      <c r="J10" s="32"/>
      <c r="K10" s="32"/>
      <c r="L10" s="32"/>
    </row>
    <row r="11" spans="2:12" ht="51" x14ac:dyDescent="0.25">
      <c r="B11" s="11"/>
      <c r="C11" s="11"/>
      <c r="D11" s="11">
        <v>841</v>
      </c>
      <c r="E11" s="11"/>
      <c r="F11" s="25" t="s">
        <v>45</v>
      </c>
      <c r="G11" s="8"/>
      <c r="H11" s="8"/>
      <c r="I11" s="8"/>
      <c r="J11" s="32"/>
      <c r="K11" s="32"/>
      <c r="L11" s="32"/>
    </row>
    <row r="12" spans="2:12" ht="25.5" x14ac:dyDescent="0.25">
      <c r="B12" s="11"/>
      <c r="C12" s="11"/>
      <c r="D12" s="11"/>
      <c r="E12" s="11">
        <v>8413</v>
      </c>
      <c r="F12" s="25" t="s">
        <v>46</v>
      </c>
      <c r="G12" s="8"/>
      <c r="H12" s="8"/>
      <c r="I12" s="8"/>
      <c r="J12" s="32"/>
      <c r="K12" s="32"/>
      <c r="L12" s="32"/>
    </row>
    <row r="13" spans="2:12" x14ac:dyDescent="0.25">
      <c r="B13" s="11"/>
      <c r="C13" s="11"/>
      <c r="D13" s="11"/>
      <c r="E13" s="12" t="s">
        <v>22</v>
      </c>
      <c r="F13" s="16"/>
      <c r="G13" s="8"/>
      <c r="H13" s="8"/>
      <c r="I13" s="8"/>
      <c r="J13" s="32"/>
      <c r="K13" s="32"/>
      <c r="L13" s="32"/>
    </row>
    <row r="14" spans="2:12" ht="25.5" x14ac:dyDescent="0.25">
      <c r="B14" s="13">
        <v>5</v>
      </c>
      <c r="C14" s="13"/>
      <c r="D14" s="13"/>
      <c r="E14" s="13"/>
      <c r="F14" s="17" t="s">
        <v>10</v>
      </c>
      <c r="G14" s="8"/>
      <c r="H14" s="8"/>
      <c r="I14" s="8"/>
      <c r="J14" s="32"/>
      <c r="K14" s="32"/>
      <c r="L14" s="32"/>
    </row>
    <row r="15" spans="2:12" ht="25.5" x14ac:dyDescent="0.25">
      <c r="B15" s="14"/>
      <c r="C15" s="14">
        <v>54</v>
      </c>
      <c r="D15" s="14"/>
      <c r="E15" s="14"/>
      <c r="F15" s="18" t="s">
        <v>15</v>
      </c>
      <c r="G15" s="8"/>
      <c r="H15" s="8"/>
      <c r="I15" s="9"/>
      <c r="J15" s="32"/>
      <c r="K15" s="32"/>
      <c r="L15" s="32"/>
    </row>
    <row r="16" spans="2:12" ht="63.75" x14ac:dyDescent="0.25">
      <c r="B16" s="14"/>
      <c r="C16" s="14"/>
      <c r="D16" s="14">
        <v>541</v>
      </c>
      <c r="E16" s="25"/>
      <c r="F16" s="25" t="s">
        <v>47</v>
      </c>
      <c r="G16" s="8"/>
      <c r="H16" s="8"/>
      <c r="I16" s="9"/>
      <c r="J16" s="32"/>
      <c r="K16" s="32"/>
      <c r="L16" s="32"/>
    </row>
    <row r="17" spans="2:12" ht="38.25" x14ac:dyDescent="0.25">
      <c r="B17" s="14"/>
      <c r="C17" s="14"/>
      <c r="D17" s="14"/>
      <c r="E17" s="25">
        <v>5413</v>
      </c>
      <c r="F17" s="25" t="s">
        <v>48</v>
      </c>
      <c r="G17" s="8"/>
      <c r="H17" s="8"/>
      <c r="I17" s="9"/>
      <c r="J17" s="32"/>
      <c r="K17" s="32"/>
      <c r="L17" s="32"/>
    </row>
    <row r="18" spans="2:12" x14ac:dyDescent="0.25">
      <c r="B18" s="15"/>
      <c r="C18" s="13"/>
      <c r="D18" s="13"/>
      <c r="E18" s="13"/>
      <c r="F18" s="17" t="s">
        <v>22</v>
      </c>
      <c r="G18" s="8"/>
      <c r="H18" s="8"/>
      <c r="I18" s="8"/>
      <c r="J18" s="32"/>
      <c r="K18" s="32"/>
      <c r="L18" s="32"/>
    </row>
    <row r="20" spans="2:12" x14ac:dyDescent="0.25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2" x14ac:dyDescent="0.25"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2" x14ac:dyDescent="0.25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8"/>
  <sheetViews>
    <sheetView workbookViewId="0">
      <selection activeCell="I5" sqref="I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225" t="s">
        <v>49</v>
      </c>
      <c r="C2" s="225"/>
      <c r="D2" s="225"/>
      <c r="E2" s="225"/>
      <c r="F2" s="225"/>
      <c r="G2" s="225"/>
      <c r="H2" s="22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40" t="s">
        <v>8</v>
      </c>
      <c r="C4" s="40" t="s">
        <v>144</v>
      </c>
      <c r="D4" s="40" t="s">
        <v>177</v>
      </c>
      <c r="E4" s="40" t="s">
        <v>178</v>
      </c>
      <c r="F4" s="40" t="s">
        <v>176</v>
      </c>
      <c r="G4" s="40" t="s">
        <v>27</v>
      </c>
      <c r="H4" s="40" t="s">
        <v>55</v>
      </c>
    </row>
    <row r="5" spans="2:8" x14ac:dyDescent="0.25">
      <c r="B5" s="40">
        <v>1</v>
      </c>
      <c r="C5" s="40">
        <v>2</v>
      </c>
      <c r="D5" s="40">
        <v>3</v>
      </c>
      <c r="E5" s="40">
        <v>4</v>
      </c>
      <c r="F5" s="40">
        <v>5</v>
      </c>
      <c r="G5" s="40" t="s">
        <v>39</v>
      </c>
      <c r="H5" s="40" t="s">
        <v>40</v>
      </c>
    </row>
    <row r="6" spans="2:8" x14ac:dyDescent="0.25">
      <c r="B6" s="10" t="s">
        <v>50</v>
      </c>
      <c r="C6" s="8"/>
      <c r="D6" s="8"/>
      <c r="E6" s="9"/>
      <c r="F6" s="32"/>
      <c r="G6" s="32"/>
      <c r="H6" s="32"/>
    </row>
    <row r="7" spans="2:8" x14ac:dyDescent="0.25">
      <c r="B7" s="10" t="s">
        <v>19</v>
      </c>
      <c r="C7" s="8"/>
      <c r="D7" s="8"/>
      <c r="E7" s="8"/>
      <c r="F7" s="32"/>
      <c r="G7" s="32"/>
      <c r="H7" s="32"/>
    </row>
    <row r="8" spans="2:8" x14ac:dyDescent="0.25">
      <c r="B8" s="22" t="s">
        <v>20</v>
      </c>
      <c r="C8" s="8"/>
      <c r="D8" s="8"/>
      <c r="E8" s="8"/>
      <c r="F8" s="32"/>
      <c r="G8" s="32"/>
      <c r="H8" s="32"/>
    </row>
    <row r="9" spans="2:8" x14ac:dyDescent="0.25">
      <c r="B9" s="23" t="s">
        <v>21</v>
      </c>
      <c r="C9" s="8"/>
      <c r="D9" s="8"/>
      <c r="E9" s="8"/>
      <c r="F9" s="32"/>
      <c r="G9" s="32"/>
      <c r="H9" s="32"/>
    </row>
    <row r="10" spans="2:8" x14ac:dyDescent="0.25">
      <c r="B10" s="23" t="s">
        <v>22</v>
      </c>
      <c r="C10" s="8"/>
      <c r="D10" s="8"/>
      <c r="E10" s="8"/>
      <c r="F10" s="32"/>
      <c r="G10" s="32"/>
      <c r="H10" s="32"/>
    </row>
    <row r="11" spans="2:8" x14ac:dyDescent="0.25">
      <c r="B11" s="10" t="s">
        <v>23</v>
      </c>
      <c r="C11" s="8"/>
      <c r="D11" s="8"/>
      <c r="E11" s="9"/>
      <c r="F11" s="32"/>
      <c r="G11" s="32"/>
      <c r="H11" s="32"/>
    </row>
    <row r="12" spans="2:8" x14ac:dyDescent="0.25">
      <c r="B12" s="24" t="s">
        <v>24</v>
      </c>
      <c r="C12" s="8"/>
      <c r="D12" s="8"/>
      <c r="E12" s="9"/>
      <c r="F12" s="32"/>
      <c r="G12" s="32"/>
      <c r="H12" s="32"/>
    </row>
    <row r="13" spans="2:8" x14ac:dyDescent="0.25">
      <c r="B13" s="10" t="s">
        <v>25</v>
      </c>
      <c r="C13" s="8"/>
      <c r="D13" s="8"/>
      <c r="E13" s="9"/>
      <c r="F13" s="32"/>
      <c r="G13" s="32"/>
      <c r="H13" s="32"/>
    </row>
    <row r="14" spans="2:8" x14ac:dyDescent="0.25">
      <c r="B14" s="24" t="s">
        <v>26</v>
      </c>
      <c r="C14" s="8"/>
      <c r="D14" s="8"/>
      <c r="E14" s="9"/>
      <c r="F14" s="32"/>
      <c r="G14" s="32"/>
      <c r="H14" s="32"/>
    </row>
    <row r="15" spans="2:8" x14ac:dyDescent="0.25">
      <c r="B15" s="14" t="s">
        <v>16</v>
      </c>
      <c r="C15" s="8"/>
      <c r="D15" s="8"/>
      <c r="E15" s="9"/>
      <c r="F15" s="32"/>
      <c r="G15" s="32"/>
      <c r="H15" s="32"/>
    </row>
    <row r="16" spans="2:8" x14ac:dyDescent="0.25">
      <c r="B16" s="24"/>
      <c r="C16" s="8"/>
      <c r="D16" s="8"/>
      <c r="E16" s="9"/>
      <c r="F16" s="32"/>
      <c r="G16" s="32"/>
      <c r="H16" s="32"/>
    </row>
    <row r="17" spans="2:8" ht="15.75" customHeight="1" x14ac:dyDescent="0.25">
      <c r="B17" s="10" t="s">
        <v>51</v>
      </c>
      <c r="C17" s="8"/>
      <c r="D17" s="8"/>
      <c r="E17" s="9"/>
      <c r="F17" s="32"/>
      <c r="G17" s="32"/>
      <c r="H17" s="32"/>
    </row>
    <row r="18" spans="2:8" ht="15.75" customHeight="1" x14ac:dyDescent="0.25">
      <c r="B18" s="10" t="s">
        <v>19</v>
      </c>
      <c r="C18" s="8"/>
      <c r="D18" s="8"/>
      <c r="E18" s="8"/>
      <c r="F18" s="32"/>
      <c r="G18" s="32"/>
      <c r="H18" s="32"/>
    </row>
    <row r="19" spans="2:8" x14ac:dyDescent="0.25">
      <c r="B19" s="22" t="s">
        <v>20</v>
      </c>
      <c r="C19" s="8"/>
      <c r="D19" s="8"/>
      <c r="E19" s="8"/>
      <c r="F19" s="32"/>
      <c r="G19" s="32"/>
      <c r="H19" s="32"/>
    </row>
    <row r="20" spans="2:8" x14ac:dyDescent="0.25">
      <c r="B20" s="23" t="s">
        <v>21</v>
      </c>
      <c r="C20" s="8"/>
      <c r="D20" s="8"/>
      <c r="E20" s="8"/>
      <c r="F20" s="32"/>
      <c r="G20" s="32"/>
      <c r="H20" s="32"/>
    </row>
    <row r="21" spans="2:8" x14ac:dyDescent="0.25">
      <c r="B21" s="23" t="s">
        <v>22</v>
      </c>
      <c r="C21" s="8"/>
      <c r="D21" s="8"/>
      <c r="E21" s="8"/>
      <c r="F21" s="32"/>
      <c r="G21" s="32"/>
      <c r="H21" s="32"/>
    </row>
    <row r="22" spans="2:8" x14ac:dyDescent="0.25">
      <c r="B22" s="10" t="s">
        <v>23</v>
      </c>
      <c r="C22" s="8"/>
      <c r="D22" s="8"/>
      <c r="E22" s="9"/>
      <c r="F22" s="32"/>
      <c r="G22" s="32"/>
      <c r="H22" s="32"/>
    </row>
    <row r="23" spans="2:8" x14ac:dyDescent="0.25">
      <c r="B23" s="24" t="s">
        <v>24</v>
      </c>
      <c r="C23" s="8"/>
      <c r="D23" s="8"/>
      <c r="E23" s="9"/>
      <c r="F23" s="32"/>
      <c r="G23" s="32"/>
      <c r="H23" s="32"/>
    </row>
    <row r="24" spans="2:8" x14ac:dyDescent="0.25">
      <c r="B24" s="10" t="s">
        <v>25</v>
      </c>
      <c r="C24" s="8"/>
      <c r="D24" s="8"/>
      <c r="E24" s="9"/>
      <c r="F24" s="32"/>
      <c r="G24" s="32"/>
      <c r="H24" s="32"/>
    </row>
    <row r="25" spans="2:8" x14ac:dyDescent="0.25">
      <c r="B25" s="24" t="s">
        <v>26</v>
      </c>
      <c r="C25" s="8"/>
      <c r="D25" s="8"/>
      <c r="E25" s="9"/>
      <c r="F25" s="32"/>
      <c r="G25" s="32"/>
      <c r="H25" s="32"/>
    </row>
    <row r="26" spans="2:8" x14ac:dyDescent="0.25">
      <c r="B26" s="14" t="s">
        <v>16</v>
      </c>
      <c r="C26" s="8"/>
      <c r="D26" s="8"/>
      <c r="E26" s="9"/>
      <c r="F26" s="32"/>
      <c r="G26" s="32"/>
      <c r="H26" s="32"/>
    </row>
    <row r="28" spans="2:8" x14ac:dyDescent="0.25">
      <c r="B28" s="49"/>
      <c r="C28" s="49"/>
      <c r="D28" s="49"/>
      <c r="E28" s="49"/>
      <c r="F28" s="49"/>
      <c r="G28" s="49"/>
      <c r="H28" s="49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D8ED-C229-4BC2-933D-7CC2F0B7BD8C}">
  <dimension ref="A1:O129"/>
  <sheetViews>
    <sheetView topLeftCell="A4" workbookViewId="0">
      <selection activeCell="F130" sqref="F13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5.28515625" customWidth="1"/>
    <col min="5" max="5" width="39" customWidth="1"/>
    <col min="6" max="8" width="24.28515625" customWidth="1"/>
    <col min="9" max="9" width="15.7109375" customWidth="1"/>
    <col min="10" max="10" width="24.28515625" customWidth="1"/>
    <col min="15" max="15" width="9.5703125" bestFit="1" customWidth="1"/>
  </cols>
  <sheetData>
    <row r="1" spans="2:10" ht="18" x14ac:dyDescent="0.25">
      <c r="B1" s="3"/>
      <c r="C1" s="3"/>
      <c r="D1" s="3"/>
      <c r="E1" s="3"/>
      <c r="F1" s="3"/>
      <c r="G1" s="3"/>
      <c r="H1" s="3"/>
      <c r="I1" s="4"/>
      <c r="J1" s="4"/>
    </row>
    <row r="2" spans="2:10" ht="18" customHeight="1" x14ac:dyDescent="0.25">
      <c r="B2" s="225" t="s">
        <v>11</v>
      </c>
      <c r="C2" s="225"/>
      <c r="D2" s="225"/>
      <c r="E2" s="225"/>
      <c r="F2" s="225"/>
      <c r="G2" s="225"/>
      <c r="H2" s="225"/>
      <c r="I2" s="225"/>
      <c r="J2" s="26"/>
    </row>
    <row r="3" spans="2:10" ht="18" x14ac:dyDescent="0.25">
      <c r="B3" s="3"/>
      <c r="C3" s="3"/>
      <c r="D3" s="3"/>
      <c r="E3" s="3"/>
      <c r="F3" s="3"/>
      <c r="G3" s="3"/>
      <c r="H3" s="3"/>
      <c r="I3" s="4"/>
      <c r="J3" s="4"/>
    </row>
    <row r="4" spans="2:10" ht="15.75" x14ac:dyDescent="0.25">
      <c r="B4" s="332" t="s">
        <v>60</v>
      </c>
      <c r="C4" s="332"/>
      <c r="D4" s="332"/>
      <c r="E4" s="332"/>
      <c r="F4" s="332"/>
      <c r="G4" s="332"/>
      <c r="H4" s="332"/>
      <c r="I4" s="332"/>
    </row>
    <row r="5" spans="2:10" ht="18" x14ac:dyDescent="0.25">
      <c r="B5" s="3"/>
      <c r="C5" s="3"/>
      <c r="D5" s="3"/>
      <c r="E5" s="3"/>
      <c r="F5" s="3"/>
      <c r="G5" s="3"/>
      <c r="H5" s="3"/>
      <c r="I5" s="4"/>
    </row>
    <row r="6" spans="2:10" ht="25.5" x14ac:dyDescent="0.25">
      <c r="B6" s="254" t="s">
        <v>8</v>
      </c>
      <c r="C6" s="255"/>
      <c r="D6" s="255"/>
      <c r="E6" s="256"/>
      <c r="F6" s="40" t="s">
        <v>177</v>
      </c>
      <c r="G6" s="40" t="s">
        <v>178</v>
      </c>
      <c r="H6" s="40" t="s">
        <v>181</v>
      </c>
      <c r="I6" s="40" t="s">
        <v>55</v>
      </c>
    </row>
    <row r="7" spans="2:10" s="46" customFormat="1" ht="11.25" x14ac:dyDescent="0.2">
      <c r="B7" s="333">
        <v>1</v>
      </c>
      <c r="C7" s="334"/>
      <c r="D7" s="334"/>
      <c r="E7" s="335"/>
      <c r="F7" s="43">
        <v>2</v>
      </c>
      <c r="G7" s="43">
        <v>3</v>
      </c>
      <c r="H7" s="43">
        <v>4</v>
      </c>
      <c r="I7" s="43" t="s">
        <v>187</v>
      </c>
    </row>
    <row r="8" spans="2:10" ht="24.95" customHeight="1" x14ac:dyDescent="0.25">
      <c r="B8" s="336">
        <v>40682</v>
      </c>
      <c r="C8" s="337"/>
      <c r="D8" s="338"/>
      <c r="E8" s="47" t="s">
        <v>119</v>
      </c>
      <c r="F8" s="69"/>
      <c r="G8" s="53"/>
      <c r="H8" s="53"/>
      <c r="I8" s="53"/>
    </row>
    <row r="9" spans="2:10" ht="24.95" customHeight="1" x14ac:dyDescent="0.25">
      <c r="B9" s="336">
        <v>11</v>
      </c>
      <c r="C9" s="337"/>
      <c r="D9" s="338"/>
      <c r="E9" s="50" t="s">
        <v>120</v>
      </c>
      <c r="F9" s="69"/>
      <c r="G9" s="53"/>
      <c r="H9" s="53"/>
      <c r="I9" s="53"/>
    </row>
    <row r="10" spans="2:10" ht="24.95" customHeight="1" x14ac:dyDescent="0.25">
      <c r="B10" s="339">
        <v>61</v>
      </c>
      <c r="C10" s="339"/>
      <c r="D10" s="339"/>
      <c r="E10" s="50" t="s">
        <v>121</v>
      </c>
      <c r="F10" s="69"/>
      <c r="G10" s="53"/>
      <c r="H10" s="53"/>
      <c r="I10" s="53"/>
    </row>
    <row r="11" spans="2:10" ht="24.95" customHeight="1" x14ac:dyDescent="0.25">
      <c r="B11" s="340" t="s">
        <v>123</v>
      </c>
      <c r="C11" s="341"/>
      <c r="D11" s="342"/>
      <c r="E11" s="95" t="s">
        <v>153</v>
      </c>
      <c r="F11" s="96">
        <v>3000</v>
      </c>
      <c r="G11" s="97"/>
      <c r="H11" s="97">
        <v>270</v>
      </c>
      <c r="I11" s="97">
        <f>H11/F11*100</f>
        <v>9</v>
      </c>
    </row>
    <row r="12" spans="2:10" ht="24.95" customHeight="1" x14ac:dyDescent="0.25">
      <c r="B12" s="343">
        <v>17</v>
      </c>
      <c r="C12" s="344"/>
      <c r="D12" s="345"/>
      <c r="E12" s="91" t="s">
        <v>122</v>
      </c>
      <c r="F12" s="92"/>
      <c r="G12" s="93"/>
      <c r="H12" s="93"/>
      <c r="I12" s="97"/>
    </row>
    <row r="13" spans="2:10" ht="24.95" customHeight="1" x14ac:dyDescent="0.25">
      <c r="B13" s="343">
        <v>11</v>
      </c>
      <c r="C13" s="344"/>
      <c r="D13" s="345"/>
      <c r="E13" s="94" t="s">
        <v>120</v>
      </c>
      <c r="F13" s="92">
        <v>3000</v>
      </c>
      <c r="G13" s="93"/>
      <c r="H13" s="93">
        <v>270</v>
      </c>
      <c r="I13" s="97">
        <f t="shared" ref="I13:I76" si="0">H13/F13*100</f>
        <v>9</v>
      </c>
    </row>
    <row r="14" spans="2:10" ht="24.95" customHeight="1" x14ac:dyDescent="0.25">
      <c r="B14" s="343">
        <v>42</v>
      </c>
      <c r="C14" s="344"/>
      <c r="D14" s="345"/>
      <c r="E14" s="94" t="s">
        <v>124</v>
      </c>
      <c r="F14" s="92">
        <v>3000</v>
      </c>
      <c r="G14" s="93"/>
      <c r="H14" s="93">
        <v>270</v>
      </c>
      <c r="I14" s="97">
        <f t="shared" si="0"/>
        <v>9</v>
      </c>
    </row>
    <row r="15" spans="2:10" ht="24.95" customHeight="1" x14ac:dyDescent="0.25">
      <c r="B15" s="89">
        <v>4243</v>
      </c>
      <c r="C15" s="90"/>
      <c r="D15" s="91"/>
      <c r="E15" s="91" t="s">
        <v>111</v>
      </c>
      <c r="F15" s="92">
        <v>3000</v>
      </c>
      <c r="G15" s="93"/>
      <c r="H15" s="93">
        <v>270</v>
      </c>
      <c r="I15" s="97">
        <f t="shared" si="0"/>
        <v>9</v>
      </c>
    </row>
    <row r="16" spans="2:10" ht="29.25" customHeight="1" x14ac:dyDescent="0.25">
      <c r="B16" s="291" t="s">
        <v>188</v>
      </c>
      <c r="C16" s="292"/>
      <c r="D16" s="293"/>
      <c r="E16" s="127" t="s">
        <v>189</v>
      </c>
      <c r="F16" s="128">
        <v>14500</v>
      </c>
      <c r="G16" s="127"/>
      <c r="H16" s="127">
        <v>746.52</v>
      </c>
      <c r="I16" s="97">
        <f t="shared" si="0"/>
        <v>5.1484137931034484</v>
      </c>
    </row>
    <row r="17" spans="2:9" ht="24.95" customHeight="1" x14ac:dyDescent="0.25">
      <c r="B17" s="294">
        <v>17</v>
      </c>
      <c r="C17" s="295"/>
      <c r="D17" s="296"/>
      <c r="E17" s="129" t="s">
        <v>122</v>
      </c>
      <c r="F17" s="130">
        <v>14500</v>
      </c>
      <c r="G17" s="127"/>
      <c r="H17" s="127"/>
      <c r="I17" s="97">
        <f t="shared" si="0"/>
        <v>0</v>
      </c>
    </row>
    <row r="18" spans="2:9" ht="24.95" customHeight="1" x14ac:dyDescent="0.25">
      <c r="B18" s="294">
        <v>11</v>
      </c>
      <c r="C18" s="295"/>
      <c r="D18" s="296"/>
      <c r="E18" s="129" t="s">
        <v>120</v>
      </c>
      <c r="F18" s="130">
        <v>14500</v>
      </c>
      <c r="G18" s="127"/>
      <c r="H18" s="127"/>
      <c r="I18" s="97">
        <f t="shared" si="0"/>
        <v>0</v>
      </c>
    </row>
    <row r="19" spans="2:9" ht="24.95" customHeight="1" x14ac:dyDescent="0.25">
      <c r="B19" s="294">
        <v>32</v>
      </c>
      <c r="C19" s="295"/>
      <c r="D19" s="296"/>
      <c r="E19" s="129" t="s">
        <v>13</v>
      </c>
      <c r="F19" s="130">
        <v>14500</v>
      </c>
      <c r="G19" s="127"/>
      <c r="H19" s="127"/>
      <c r="I19" s="97">
        <f t="shared" si="0"/>
        <v>0</v>
      </c>
    </row>
    <row r="20" spans="2:9" ht="24.95" customHeight="1" x14ac:dyDescent="0.25">
      <c r="B20" s="294">
        <v>3221</v>
      </c>
      <c r="C20" s="295"/>
      <c r="D20" s="296"/>
      <c r="E20" s="129" t="s">
        <v>83</v>
      </c>
      <c r="F20" s="130">
        <v>8000</v>
      </c>
      <c r="G20" s="127"/>
      <c r="H20" s="127"/>
      <c r="I20" s="97">
        <f t="shared" si="0"/>
        <v>0</v>
      </c>
    </row>
    <row r="21" spans="2:9" ht="24.95" customHeight="1" x14ac:dyDescent="0.25">
      <c r="B21" s="294">
        <v>3237</v>
      </c>
      <c r="C21" s="295"/>
      <c r="D21" s="296"/>
      <c r="E21" s="129" t="s">
        <v>93</v>
      </c>
      <c r="F21" s="130">
        <v>4500</v>
      </c>
      <c r="G21" s="127"/>
      <c r="H21" s="129">
        <v>746.52</v>
      </c>
      <c r="I21" s="97">
        <f t="shared" si="0"/>
        <v>16.589333333333332</v>
      </c>
    </row>
    <row r="22" spans="2:9" ht="24.95" customHeight="1" x14ac:dyDescent="0.25">
      <c r="B22" s="294">
        <v>3239</v>
      </c>
      <c r="C22" s="295"/>
      <c r="D22" s="296"/>
      <c r="E22" s="129" t="s">
        <v>95</v>
      </c>
      <c r="F22" s="130">
        <v>2000</v>
      </c>
      <c r="G22" s="127"/>
      <c r="H22" s="127"/>
      <c r="I22" s="97">
        <f t="shared" si="0"/>
        <v>0</v>
      </c>
    </row>
    <row r="23" spans="2:9" ht="24.95" customHeight="1" x14ac:dyDescent="0.25">
      <c r="B23" s="326" t="s">
        <v>190</v>
      </c>
      <c r="C23" s="327"/>
      <c r="D23" s="328"/>
      <c r="E23" s="131" t="s">
        <v>191</v>
      </c>
      <c r="F23" s="132">
        <v>3200</v>
      </c>
      <c r="G23" s="132"/>
      <c r="H23" s="132"/>
      <c r="I23" s="97">
        <f t="shared" si="0"/>
        <v>0</v>
      </c>
    </row>
    <row r="24" spans="2:9" ht="24.95" customHeight="1" x14ac:dyDescent="0.25">
      <c r="B24" s="323">
        <v>17</v>
      </c>
      <c r="C24" s="324"/>
      <c r="D24" s="325"/>
      <c r="E24" s="135" t="s">
        <v>122</v>
      </c>
      <c r="F24" s="136"/>
      <c r="G24" s="136"/>
      <c r="H24" s="136"/>
      <c r="I24" s="97"/>
    </row>
    <row r="25" spans="2:9" ht="24.95" customHeight="1" x14ac:dyDescent="0.25">
      <c r="B25" s="323">
        <v>11</v>
      </c>
      <c r="C25" s="324"/>
      <c r="D25" s="325"/>
      <c r="E25" s="137" t="s">
        <v>120</v>
      </c>
      <c r="F25" s="136">
        <v>3200</v>
      </c>
      <c r="G25" s="136"/>
      <c r="H25" s="136"/>
      <c r="I25" s="97">
        <f t="shared" si="0"/>
        <v>0</v>
      </c>
    </row>
    <row r="26" spans="2:9" ht="24.95" customHeight="1" x14ac:dyDescent="0.25">
      <c r="B26" s="323">
        <v>32</v>
      </c>
      <c r="C26" s="324"/>
      <c r="D26" s="325"/>
      <c r="E26" s="137" t="s">
        <v>13</v>
      </c>
      <c r="F26" s="136">
        <v>3200</v>
      </c>
      <c r="G26" s="136"/>
      <c r="H26" s="136"/>
      <c r="I26" s="97">
        <f t="shared" si="0"/>
        <v>0</v>
      </c>
    </row>
    <row r="27" spans="2:9" ht="24.95" customHeight="1" x14ac:dyDescent="0.25">
      <c r="B27" s="133">
        <v>3211</v>
      </c>
      <c r="C27" s="134"/>
      <c r="D27" s="135"/>
      <c r="E27" s="137" t="s">
        <v>38</v>
      </c>
      <c r="F27" s="136">
        <v>1200</v>
      </c>
      <c r="G27" s="136"/>
      <c r="H27" s="136"/>
      <c r="I27" s="97">
        <f t="shared" si="0"/>
        <v>0</v>
      </c>
    </row>
    <row r="28" spans="2:9" ht="24.95" customHeight="1" x14ac:dyDescent="0.25">
      <c r="B28" s="329">
        <v>3221</v>
      </c>
      <c r="C28" s="330"/>
      <c r="D28" s="331"/>
      <c r="E28" s="141" t="s">
        <v>83</v>
      </c>
      <c r="F28" s="136">
        <v>1000</v>
      </c>
      <c r="G28" s="136"/>
      <c r="H28" s="136"/>
      <c r="I28" s="97">
        <f t="shared" si="0"/>
        <v>0</v>
      </c>
    </row>
    <row r="29" spans="2:9" ht="29.25" customHeight="1" x14ac:dyDescent="0.25">
      <c r="B29" s="138">
        <v>3237</v>
      </c>
      <c r="C29" s="139"/>
      <c r="D29" s="140"/>
      <c r="E29" s="140" t="s">
        <v>93</v>
      </c>
      <c r="F29" s="136">
        <v>1000</v>
      </c>
      <c r="G29" s="136"/>
      <c r="H29" s="136"/>
      <c r="I29" s="97">
        <f t="shared" si="0"/>
        <v>0</v>
      </c>
    </row>
    <row r="30" spans="2:9" ht="24.95" customHeight="1" x14ac:dyDescent="0.25">
      <c r="B30" s="323">
        <v>5540</v>
      </c>
      <c r="C30" s="324"/>
      <c r="D30" s="325"/>
      <c r="E30" s="135" t="s">
        <v>126</v>
      </c>
      <c r="F30" s="136"/>
      <c r="G30" s="136"/>
      <c r="H30" s="136"/>
      <c r="I30" s="97"/>
    </row>
    <row r="31" spans="2:9" ht="24.95" customHeight="1" x14ac:dyDescent="0.25">
      <c r="B31" s="311" t="s">
        <v>127</v>
      </c>
      <c r="C31" s="312"/>
      <c r="D31" s="313"/>
      <c r="E31" s="142" t="s">
        <v>192</v>
      </c>
      <c r="F31" s="143">
        <v>2525</v>
      </c>
      <c r="G31" s="144"/>
      <c r="H31" s="145">
        <v>2425</v>
      </c>
      <c r="I31" s="97">
        <f t="shared" si="0"/>
        <v>96.039603960396036</v>
      </c>
    </row>
    <row r="32" spans="2:9" ht="24.95" customHeight="1" x14ac:dyDescent="0.25">
      <c r="B32" s="146">
        <v>17</v>
      </c>
      <c r="C32" s="147"/>
      <c r="D32" s="148"/>
      <c r="E32" s="148" t="s">
        <v>122</v>
      </c>
      <c r="F32" s="149"/>
      <c r="G32" s="144"/>
      <c r="H32" s="144"/>
      <c r="I32" s="97"/>
    </row>
    <row r="33" spans="2:9" ht="24.95" customHeight="1" x14ac:dyDescent="0.25">
      <c r="B33" s="146">
        <v>11</v>
      </c>
      <c r="C33" s="147"/>
      <c r="D33" s="148"/>
      <c r="E33" s="148" t="s">
        <v>120</v>
      </c>
      <c r="F33" s="149">
        <v>2525</v>
      </c>
      <c r="G33" s="144"/>
      <c r="H33" s="144"/>
      <c r="I33" s="97">
        <f t="shared" si="0"/>
        <v>0</v>
      </c>
    </row>
    <row r="34" spans="2:9" ht="24.95" customHeight="1" x14ac:dyDescent="0.25">
      <c r="B34" s="146">
        <v>32</v>
      </c>
      <c r="C34" s="147"/>
      <c r="D34" s="148"/>
      <c r="E34" s="148" t="s">
        <v>13</v>
      </c>
      <c r="F34" s="149">
        <v>2525</v>
      </c>
      <c r="G34" s="144"/>
      <c r="H34" s="144"/>
      <c r="I34" s="97">
        <f t="shared" si="0"/>
        <v>0</v>
      </c>
    </row>
    <row r="35" spans="2:9" ht="24.95" customHeight="1" x14ac:dyDescent="0.25">
      <c r="B35" s="150">
        <v>3239</v>
      </c>
      <c r="C35" s="151"/>
      <c r="D35" s="152"/>
      <c r="E35" s="152" t="s">
        <v>95</v>
      </c>
      <c r="F35" s="149">
        <v>2525</v>
      </c>
      <c r="G35" s="144"/>
      <c r="H35" s="144">
        <v>2425</v>
      </c>
      <c r="I35" s="97">
        <f t="shared" si="0"/>
        <v>96.039603960396036</v>
      </c>
    </row>
    <row r="36" spans="2:9" ht="24.95" customHeight="1" x14ac:dyDescent="0.25">
      <c r="B36" s="314" t="s">
        <v>129</v>
      </c>
      <c r="C36" s="315"/>
      <c r="D36" s="316"/>
      <c r="E36" s="153" t="s">
        <v>163</v>
      </c>
      <c r="F36" s="154">
        <f>F40+F41+F42</f>
        <v>9215</v>
      </c>
      <c r="G36" s="155"/>
      <c r="H36" s="154">
        <f>H40+H41+H42</f>
        <v>1460.1</v>
      </c>
      <c r="I36" s="97">
        <f t="shared" si="0"/>
        <v>15.844818231144872</v>
      </c>
    </row>
    <row r="37" spans="2:9" ht="24.95" customHeight="1" x14ac:dyDescent="0.25">
      <c r="B37" s="317">
        <v>16</v>
      </c>
      <c r="C37" s="318"/>
      <c r="D37" s="319"/>
      <c r="E37" s="155" t="s">
        <v>173</v>
      </c>
      <c r="F37" s="156">
        <v>9215</v>
      </c>
      <c r="G37" s="155"/>
      <c r="H37" s="156"/>
      <c r="I37" s="97">
        <f t="shared" si="0"/>
        <v>0</v>
      </c>
    </row>
    <row r="38" spans="2:9" ht="24.95" customHeight="1" x14ac:dyDescent="0.25">
      <c r="B38" s="317">
        <v>11</v>
      </c>
      <c r="C38" s="318"/>
      <c r="D38" s="319"/>
      <c r="E38" s="155" t="s">
        <v>120</v>
      </c>
      <c r="F38" s="156">
        <v>9215</v>
      </c>
      <c r="G38" s="155"/>
      <c r="H38" s="156"/>
      <c r="I38" s="97">
        <f t="shared" si="0"/>
        <v>0</v>
      </c>
    </row>
    <row r="39" spans="2:9" ht="24.95" customHeight="1" x14ac:dyDescent="0.25">
      <c r="B39" s="317">
        <v>32</v>
      </c>
      <c r="C39" s="318"/>
      <c r="D39" s="319"/>
      <c r="E39" s="155" t="s">
        <v>13</v>
      </c>
      <c r="F39" s="156">
        <v>9215</v>
      </c>
      <c r="G39" s="155"/>
      <c r="H39" s="156"/>
      <c r="I39" s="97">
        <f t="shared" si="0"/>
        <v>0</v>
      </c>
    </row>
    <row r="40" spans="2:9" ht="24.95" customHeight="1" x14ac:dyDescent="0.25">
      <c r="B40" s="317">
        <v>3211</v>
      </c>
      <c r="C40" s="318"/>
      <c r="D40" s="319"/>
      <c r="E40" s="155" t="s">
        <v>38</v>
      </c>
      <c r="F40" s="156">
        <v>1000</v>
      </c>
      <c r="G40" s="155"/>
      <c r="H40" s="156">
        <v>60.1</v>
      </c>
      <c r="I40" s="97">
        <f t="shared" si="0"/>
        <v>6.01</v>
      </c>
    </row>
    <row r="41" spans="2:9" ht="24.95" customHeight="1" x14ac:dyDescent="0.25">
      <c r="B41" s="317">
        <v>3237</v>
      </c>
      <c r="C41" s="318"/>
      <c r="D41" s="319"/>
      <c r="E41" s="155" t="s">
        <v>93</v>
      </c>
      <c r="F41" s="156">
        <v>7000</v>
      </c>
      <c r="G41" s="155"/>
      <c r="H41" s="156">
        <v>1400</v>
      </c>
      <c r="I41" s="97">
        <f t="shared" si="0"/>
        <v>20</v>
      </c>
    </row>
    <row r="42" spans="2:9" ht="24.95" customHeight="1" x14ac:dyDescent="0.25">
      <c r="B42" s="317">
        <v>3239</v>
      </c>
      <c r="C42" s="318"/>
      <c r="D42" s="319"/>
      <c r="E42" s="155" t="s">
        <v>95</v>
      </c>
      <c r="F42" s="156">
        <v>1215</v>
      </c>
      <c r="G42" s="155"/>
      <c r="H42" s="156"/>
      <c r="I42" s="97">
        <f t="shared" si="0"/>
        <v>0</v>
      </c>
    </row>
    <row r="43" spans="2:9" ht="24.95" customHeight="1" x14ac:dyDescent="0.25">
      <c r="B43" s="317">
        <v>5540</v>
      </c>
      <c r="C43" s="318"/>
      <c r="D43" s="319"/>
      <c r="E43" s="155" t="s">
        <v>126</v>
      </c>
      <c r="F43" s="155"/>
      <c r="G43" s="155"/>
      <c r="H43" s="156"/>
      <c r="I43" s="97"/>
    </row>
    <row r="44" spans="2:9" ht="31.15" customHeight="1" x14ac:dyDescent="0.25">
      <c r="B44" s="320" t="s">
        <v>131</v>
      </c>
      <c r="C44" s="321"/>
      <c r="D44" s="322"/>
      <c r="E44" s="157" t="s">
        <v>155</v>
      </c>
      <c r="F44" s="158">
        <v>26600</v>
      </c>
      <c r="G44" s="159"/>
      <c r="H44" s="159"/>
      <c r="I44" s="97">
        <f t="shared" si="0"/>
        <v>0</v>
      </c>
    </row>
    <row r="45" spans="2:9" ht="24.95" customHeight="1" x14ac:dyDescent="0.25">
      <c r="B45" s="304">
        <v>4</v>
      </c>
      <c r="C45" s="305"/>
      <c r="D45" s="306"/>
      <c r="E45" s="162" t="s">
        <v>125</v>
      </c>
      <c r="F45" s="163">
        <v>26600</v>
      </c>
      <c r="G45" s="164"/>
      <c r="H45" s="164"/>
      <c r="I45" s="97">
        <f t="shared" si="0"/>
        <v>0</v>
      </c>
    </row>
    <row r="46" spans="2:9" ht="24.95" customHeight="1" x14ac:dyDescent="0.25">
      <c r="B46" s="303">
        <v>11</v>
      </c>
      <c r="C46" s="303"/>
      <c r="D46" s="303"/>
      <c r="E46" s="165" t="s">
        <v>120</v>
      </c>
      <c r="F46" s="163">
        <v>26600</v>
      </c>
      <c r="G46" s="163"/>
      <c r="H46" s="164"/>
      <c r="I46" s="97">
        <f t="shared" si="0"/>
        <v>0</v>
      </c>
    </row>
    <row r="47" spans="2:9" ht="24.95" customHeight="1" x14ac:dyDescent="0.25">
      <c r="B47" s="303">
        <v>32</v>
      </c>
      <c r="C47" s="303"/>
      <c r="D47" s="303"/>
      <c r="E47" s="165" t="s">
        <v>13</v>
      </c>
      <c r="F47" s="163">
        <v>25000</v>
      </c>
      <c r="G47" s="163"/>
      <c r="H47" s="164"/>
      <c r="I47" s="97">
        <f t="shared" si="0"/>
        <v>0</v>
      </c>
    </row>
    <row r="48" spans="2:9" ht="24.95" customHeight="1" x14ac:dyDescent="0.25">
      <c r="B48" s="304">
        <v>3237</v>
      </c>
      <c r="C48" s="305"/>
      <c r="D48" s="306"/>
      <c r="E48" s="165" t="s">
        <v>93</v>
      </c>
      <c r="F48" s="163">
        <v>15000</v>
      </c>
      <c r="G48" s="163"/>
      <c r="H48" s="164"/>
      <c r="I48" s="97">
        <f t="shared" si="0"/>
        <v>0</v>
      </c>
    </row>
    <row r="49" spans="2:9" ht="24.95" customHeight="1" x14ac:dyDescent="0.25">
      <c r="B49" s="160">
        <v>3238</v>
      </c>
      <c r="C49" s="161"/>
      <c r="D49" s="162"/>
      <c r="E49" s="162" t="s">
        <v>95</v>
      </c>
      <c r="F49" s="163">
        <v>10000</v>
      </c>
      <c r="G49" s="163"/>
      <c r="H49" s="164"/>
      <c r="I49" s="97">
        <f t="shared" si="0"/>
        <v>0</v>
      </c>
    </row>
    <row r="50" spans="2:9" ht="24.95" customHeight="1" x14ac:dyDescent="0.25">
      <c r="B50" s="304">
        <v>42</v>
      </c>
      <c r="C50" s="305"/>
      <c r="D50" s="306"/>
      <c r="E50" s="162" t="s">
        <v>124</v>
      </c>
      <c r="F50" s="163">
        <v>1600</v>
      </c>
      <c r="G50" s="163"/>
      <c r="H50" s="164"/>
      <c r="I50" s="97">
        <f t="shared" si="0"/>
        <v>0</v>
      </c>
    </row>
    <row r="51" spans="2:9" ht="24.95" customHeight="1" x14ac:dyDescent="0.25">
      <c r="B51" s="160">
        <v>4221</v>
      </c>
      <c r="C51" s="161"/>
      <c r="D51" s="162"/>
      <c r="E51" s="162" t="s">
        <v>130</v>
      </c>
      <c r="F51" s="163">
        <v>1600</v>
      </c>
      <c r="G51" s="163"/>
      <c r="H51" s="164"/>
      <c r="I51" s="97">
        <f t="shared" si="0"/>
        <v>0</v>
      </c>
    </row>
    <row r="52" spans="2:9" ht="24.95" customHeight="1" x14ac:dyDescent="0.25">
      <c r="B52" s="307" t="s">
        <v>132</v>
      </c>
      <c r="C52" s="308"/>
      <c r="D52" s="309"/>
      <c r="E52" s="106" t="s">
        <v>128</v>
      </c>
      <c r="F52" s="107">
        <f>F55+F63</f>
        <v>53655</v>
      </c>
      <c r="G52" s="107"/>
      <c r="H52" s="107">
        <f>H58+H59+H60+H61+H64</f>
        <v>23032.68</v>
      </c>
      <c r="I52" s="97">
        <f t="shared" si="0"/>
        <v>42.927369303885939</v>
      </c>
    </row>
    <row r="53" spans="2:9" ht="24.95" customHeight="1" x14ac:dyDescent="0.25">
      <c r="B53" s="288">
        <v>17</v>
      </c>
      <c r="C53" s="289"/>
      <c r="D53" s="290"/>
      <c r="E53" s="99" t="s">
        <v>169</v>
      </c>
      <c r="F53" s="98"/>
      <c r="G53" s="98"/>
      <c r="H53" s="98"/>
      <c r="I53" s="97"/>
    </row>
    <row r="54" spans="2:9" ht="24.95" customHeight="1" x14ac:dyDescent="0.25">
      <c r="B54" s="310">
        <v>11</v>
      </c>
      <c r="C54" s="310"/>
      <c r="D54" s="310"/>
      <c r="E54" s="100" t="s">
        <v>120</v>
      </c>
      <c r="F54" s="98">
        <v>53655</v>
      </c>
      <c r="G54" s="98"/>
      <c r="H54" s="98"/>
      <c r="I54" s="97">
        <f t="shared" si="0"/>
        <v>0</v>
      </c>
    </row>
    <row r="55" spans="2:9" ht="24.95" customHeight="1" x14ac:dyDescent="0.25">
      <c r="B55" s="310">
        <v>32</v>
      </c>
      <c r="C55" s="310"/>
      <c r="D55" s="310"/>
      <c r="E55" s="100" t="s">
        <v>13</v>
      </c>
      <c r="F55" s="98">
        <v>50155</v>
      </c>
      <c r="G55" s="98"/>
      <c r="H55" s="98"/>
      <c r="I55" s="97">
        <f t="shared" si="0"/>
        <v>0</v>
      </c>
    </row>
    <row r="56" spans="2:9" ht="26.25" customHeight="1" x14ac:dyDescent="0.25">
      <c r="B56" s="285">
        <v>3211</v>
      </c>
      <c r="C56" s="286"/>
      <c r="D56" s="287"/>
      <c r="E56" s="104" t="s">
        <v>38</v>
      </c>
      <c r="F56" s="98">
        <v>1000</v>
      </c>
      <c r="G56" s="98"/>
      <c r="H56" s="98"/>
      <c r="I56" s="97">
        <f t="shared" si="0"/>
        <v>0</v>
      </c>
    </row>
    <row r="57" spans="2:9" ht="24.95" customHeight="1" x14ac:dyDescent="0.25">
      <c r="B57" s="101">
        <v>3213</v>
      </c>
      <c r="C57" s="102"/>
      <c r="D57" s="103"/>
      <c r="E57" s="104" t="s">
        <v>81</v>
      </c>
      <c r="F57" s="98">
        <v>500</v>
      </c>
      <c r="G57" s="98"/>
      <c r="H57" s="98"/>
      <c r="I57" s="97">
        <f t="shared" si="0"/>
        <v>0</v>
      </c>
    </row>
    <row r="58" spans="2:9" ht="24.95" customHeight="1" x14ac:dyDescent="0.25">
      <c r="B58" s="101">
        <v>3221</v>
      </c>
      <c r="C58" s="102"/>
      <c r="D58" s="103"/>
      <c r="E58" s="104" t="s">
        <v>83</v>
      </c>
      <c r="F58" s="98">
        <v>2070</v>
      </c>
      <c r="G58" s="98"/>
      <c r="H58" s="98">
        <v>1020</v>
      </c>
      <c r="I58" s="97">
        <f t="shared" si="0"/>
        <v>49.275362318840585</v>
      </c>
    </row>
    <row r="59" spans="2:9" ht="30" customHeight="1" x14ac:dyDescent="0.25">
      <c r="B59" s="101">
        <v>3231</v>
      </c>
      <c r="C59" s="102"/>
      <c r="D59" s="103"/>
      <c r="E59" s="104" t="s">
        <v>156</v>
      </c>
      <c r="F59" s="98">
        <v>1438</v>
      </c>
      <c r="G59" s="98"/>
      <c r="H59" s="98">
        <v>437.5</v>
      </c>
      <c r="I59" s="97">
        <f t="shared" si="0"/>
        <v>30.424200278164115</v>
      </c>
    </row>
    <row r="60" spans="2:9" ht="30" customHeight="1" x14ac:dyDescent="0.25">
      <c r="B60" s="285">
        <v>3237</v>
      </c>
      <c r="C60" s="286"/>
      <c r="D60" s="287"/>
      <c r="E60" s="104" t="s">
        <v>93</v>
      </c>
      <c r="F60" s="98">
        <v>29757</v>
      </c>
      <c r="G60" s="98"/>
      <c r="H60" s="98">
        <v>11784.83</v>
      </c>
      <c r="I60" s="97">
        <f t="shared" si="0"/>
        <v>39.603555465940786</v>
      </c>
    </row>
    <row r="61" spans="2:9" ht="24.95" customHeight="1" x14ac:dyDescent="0.25">
      <c r="B61" s="288">
        <v>3239</v>
      </c>
      <c r="C61" s="289"/>
      <c r="D61" s="290"/>
      <c r="E61" s="99" t="s">
        <v>95</v>
      </c>
      <c r="F61" s="98">
        <v>14790</v>
      </c>
      <c r="G61" s="98"/>
      <c r="H61" s="98">
        <v>6625.8</v>
      </c>
      <c r="I61" s="97">
        <f t="shared" si="0"/>
        <v>44.799188640973632</v>
      </c>
    </row>
    <row r="62" spans="2:9" ht="24.95" customHeight="1" x14ac:dyDescent="0.25">
      <c r="B62" s="285">
        <v>3292</v>
      </c>
      <c r="C62" s="286"/>
      <c r="D62" s="287"/>
      <c r="E62" s="104" t="s">
        <v>97</v>
      </c>
      <c r="F62" s="98">
        <v>600</v>
      </c>
      <c r="G62" s="98"/>
      <c r="H62" s="98"/>
      <c r="I62" s="97">
        <f t="shared" si="0"/>
        <v>0</v>
      </c>
    </row>
    <row r="63" spans="2:9" ht="33.6" customHeight="1" x14ac:dyDescent="0.25">
      <c r="B63" s="285">
        <v>41</v>
      </c>
      <c r="C63" s="286"/>
      <c r="D63" s="287"/>
      <c r="E63" s="105" t="s">
        <v>193</v>
      </c>
      <c r="F63" s="98">
        <v>3500</v>
      </c>
      <c r="G63" s="98"/>
      <c r="H63" s="98"/>
      <c r="I63" s="97">
        <f t="shared" si="0"/>
        <v>0</v>
      </c>
    </row>
    <row r="64" spans="2:9" ht="24.95" customHeight="1" x14ac:dyDescent="0.25">
      <c r="B64" s="285">
        <v>4124</v>
      </c>
      <c r="C64" s="286"/>
      <c r="D64" s="287"/>
      <c r="E64" s="105" t="s">
        <v>105</v>
      </c>
      <c r="F64" s="98">
        <v>3500</v>
      </c>
      <c r="G64" s="98"/>
      <c r="H64" s="166">
        <v>3164.55</v>
      </c>
      <c r="I64" s="97">
        <f t="shared" si="0"/>
        <v>90.415714285714287</v>
      </c>
    </row>
    <row r="65" spans="2:9" ht="30.75" customHeight="1" x14ac:dyDescent="0.25">
      <c r="B65" s="288">
        <v>5540</v>
      </c>
      <c r="C65" s="289"/>
      <c r="D65" s="290"/>
      <c r="E65" s="99" t="s">
        <v>126</v>
      </c>
      <c r="F65" s="98"/>
      <c r="G65" s="98"/>
      <c r="H65" s="98"/>
      <c r="I65" s="97"/>
    </row>
    <row r="66" spans="2:9" ht="30.75" customHeight="1" x14ac:dyDescent="0.25">
      <c r="B66" s="291" t="s">
        <v>158</v>
      </c>
      <c r="C66" s="292"/>
      <c r="D66" s="293"/>
      <c r="E66" s="167" t="s">
        <v>194</v>
      </c>
      <c r="F66" s="168">
        <v>2500</v>
      </c>
      <c r="G66" s="169"/>
      <c r="H66" s="168">
        <v>1700</v>
      </c>
      <c r="I66" s="97">
        <f t="shared" si="0"/>
        <v>68</v>
      </c>
    </row>
    <row r="67" spans="2:9" ht="30.75" customHeight="1" x14ac:dyDescent="0.25">
      <c r="B67" s="294">
        <v>17</v>
      </c>
      <c r="C67" s="295"/>
      <c r="D67" s="296"/>
      <c r="E67" s="170" t="s">
        <v>122</v>
      </c>
      <c r="F67" s="169"/>
      <c r="G67" s="169"/>
      <c r="H67" s="169"/>
      <c r="I67" s="97"/>
    </row>
    <row r="68" spans="2:9" ht="30.75" customHeight="1" x14ac:dyDescent="0.25">
      <c r="B68" s="297">
        <v>11</v>
      </c>
      <c r="C68" s="298"/>
      <c r="D68" s="299"/>
      <c r="E68" s="170" t="s">
        <v>120</v>
      </c>
      <c r="F68" s="169">
        <v>2500</v>
      </c>
      <c r="G68" s="169"/>
      <c r="H68" s="169"/>
      <c r="I68" s="97">
        <f t="shared" si="0"/>
        <v>0</v>
      </c>
    </row>
    <row r="69" spans="2:9" ht="30.75" customHeight="1" x14ac:dyDescent="0.25">
      <c r="B69" s="294">
        <v>3237</v>
      </c>
      <c r="C69" s="295"/>
      <c r="D69" s="296"/>
      <c r="E69" s="170" t="s">
        <v>93</v>
      </c>
      <c r="F69" s="169">
        <v>1000</v>
      </c>
      <c r="G69" s="169"/>
      <c r="H69" s="169">
        <v>1000</v>
      </c>
      <c r="I69" s="97">
        <f t="shared" si="0"/>
        <v>100</v>
      </c>
    </row>
    <row r="70" spans="2:9" ht="30.75" customHeight="1" x14ac:dyDescent="0.25">
      <c r="B70" s="294">
        <v>3239</v>
      </c>
      <c r="C70" s="295"/>
      <c r="D70" s="296"/>
      <c r="E70" s="170" t="s">
        <v>95</v>
      </c>
      <c r="F70" s="169">
        <v>1500</v>
      </c>
      <c r="G70" s="169"/>
      <c r="H70" s="169">
        <v>700</v>
      </c>
      <c r="I70" s="97">
        <f t="shared" si="0"/>
        <v>46.666666666666664</v>
      </c>
    </row>
    <row r="71" spans="2:9" ht="44.45" customHeight="1" x14ac:dyDescent="0.25">
      <c r="B71" s="300" t="s">
        <v>160</v>
      </c>
      <c r="C71" s="301"/>
      <c r="D71" s="302"/>
      <c r="E71" s="171" t="s">
        <v>154</v>
      </c>
      <c r="F71" s="172">
        <v>1800</v>
      </c>
      <c r="G71" s="173"/>
      <c r="H71" s="173">
        <v>334</v>
      </c>
      <c r="I71" s="97">
        <f t="shared" si="0"/>
        <v>18.555555555555557</v>
      </c>
    </row>
    <row r="72" spans="2:9" ht="30.75" customHeight="1" x14ac:dyDescent="0.25">
      <c r="B72" s="282">
        <v>19</v>
      </c>
      <c r="C72" s="283"/>
      <c r="D72" s="284"/>
      <c r="E72" s="174" t="s">
        <v>171</v>
      </c>
      <c r="F72" s="175"/>
      <c r="G72" s="176"/>
      <c r="H72" s="176"/>
      <c r="I72" s="97"/>
    </row>
    <row r="73" spans="2:9" ht="30.75" customHeight="1" x14ac:dyDescent="0.25">
      <c r="B73" s="282">
        <v>11</v>
      </c>
      <c r="C73" s="283"/>
      <c r="D73" s="284"/>
      <c r="E73" s="174" t="s">
        <v>120</v>
      </c>
      <c r="F73" s="175">
        <v>1800</v>
      </c>
      <c r="G73" s="176"/>
      <c r="H73" s="176"/>
      <c r="I73" s="97">
        <f t="shared" si="0"/>
        <v>0</v>
      </c>
    </row>
    <row r="74" spans="2:9" ht="29.25" customHeight="1" x14ac:dyDescent="0.25">
      <c r="B74" s="282">
        <v>42</v>
      </c>
      <c r="C74" s="283"/>
      <c r="D74" s="284"/>
      <c r="E74" s="174" t="s">
        <v>124</v>
      </c>
      <c r="F74" s="175">
        <v>1800</v>
      </c>
      <c r="G74" s="176"/>
      <c r="H74" s="176"/>
      <c r="I74" s="97">
        <f t="shared" si="0"/>
        <v>0</v>
      </c>
    </row>
    <row r="75" spans="2:9" ht="24.95" customHeight="1" x14ac:dyDescent="0.25">
      <c r="B75" s="282">
        <v>4241</v>
      </c>
      <c r="C75" s="283"/>
      <c r="D75" s="284"/>
      <c r="E75" s="174" t="s">
        <v>110</v>
      </c>
      <c r="F75" s="175">
        <v>1800</v>
      </c>
      <c r="G75" s="176"/>
      <c r="H75" s="176">
        <v>334</v>
      </c>
      <c r="I75" s="97">
        <f t="shared" si="0"/>
        <v>18.555555555555557</v>
      </c>
    </row>
    <row r="76" spans="2:9" ht="24.95" customHeight="1" x14ac:dyDescent="0.25">
      <c r="B76" s="177" t="s">
        <v>161</v>
      </c>
      <c r="C76" s="178"/>
      <c r="D76" s="179"/>
      <c r="E76" s="179" t="s">
        <v>165</v>
      </c>
      <c r="F76" s="180">
        <v>4000</v>
      </c>
      <c r="G76" s="180"/>
      <c r="H76" s="180"/>
      <c r="I76" s="97">
        <f t="shared" si="0"/>
        <v>0</v>
      </c>
    </row>
    <row r="77" spans="2:9" ht="24.95" customHeight="1" x14ac:dyDescent="0.25">
      <c r="B77" s="181">
        <v>13</v>
      </c>
      <c r="C77" s="182"/>
      <c r="D77" s="183"/>
      <c r="E77" s="183" t="s">
        <v>170</v>
      </c>
      <c r="F77" s="184"/>
      <c r="G77" s="184"/>
      <c r="H77" s="184"/>
      <c r="I77" s="97"/>
    </row>
    <row r="78" spans="2:9" ht="24.95" customHeight="1" x14ac:dyDescent="0.25">
      <c r="B78" s="181">
        <v>11</v>
      </c>
      <c r="C78" s="182"/>
      <c r="D78" s="183"/>
      <c r="E78" s="183" t="s">
        <v>120</v>
      </c>
      <c r="F78" s="184">
        <v>4000</v>
      </c>
      <c r="G78" s="184"/>
      <c r="H78" s="184"/>
      <c r="I78" s="97">
        <f t="shared" ref="I78:I117" si="1">H78/F78*100</f>
        <v>0</v>
      </c>
    </row>
    <row r="79" spans="2:9" ht="24.95" customHeight="1" x14ac:dyDescent="0.25">
      <c r="B79" s="181">
        <v>32</v>
      </c>
      <c r="C79" s="182"/>
      <c r="D79" s="183"/>
      <c r="E79" s="183" t="s">
        <v>13</v>
      </c>
      <c r="F79" s="184">
        <v>4000</v>
      </c>
      <c r="G79" s="184"/>
      <c r="H79" s="184"/>
      <c r="I79" s="97">
        <f t="shared" si="1"/>
        <v>0</v>
      </c>
    </row>
    <row r="80" spans="2:9" ht="24.95" customHeight="1" x14ac:dyDescent="0.25">
      <c r="B80" s="181">
        <v>3238</v>
      </c>
      <c r="C80" s="182"/>
      <c r="D80" s="183"/>
      <c r="E80" s="183" t="s">
        <v>94</v>
      </c>
      <c r="F80" s="184">
        <v>4000</v>
      </c>
      <c r="G80" s="184"/>
      <c r="H80" s="184"/>
      <c r="I80" s="97">
        <f t="shared" si="1"/>
        <v>0</v>
      </c>
    </row>
    <row r="81" spans="2:13" ht="30" customHeight="1" x14ac:dyDescent="0.25">
      <c r="B81" s="185" t="s">
        <v>162</v>
      </c>
      <c r="C81" s="186"/>
      <c r="D81" s="187"/>
      <c r="E81" s="187" t="s">
        <v>195</v>
      </c>
      <c r="F81" s="188">
        <v>4200</v>
      </c>
      <c r="G81" s="189"/>
      <c r="H81" s="189"/>
      <c r="I81" s="97">
        <f t="shared" si="1"/>
        <v>0</v>
      </c>
      <c r="M81" s="116"/>
    </row>
    <row r="82" spans="2:13" ht="24.95" customHeight="1" x14ac:dyDescent="0.25">
      <c r="B82" s="190">
        <v>17</v>
      </c>
      <c r="C82" s="191"/>
      <c r="D82" s="192"/>
      <c r="E82" s="192" t="s">
        <v>122</v>
      </c>
      <c r="F82" s="193"/>
      <c r="G82" s="189"/>
      <c r="H82" s="189"/>
      <c r="I82" s="97"/>
      <c r="M82" s="116"/>
    </row>
    <row r="83" spans="2:13" ht="24.95" customHeight="1" x14ac:dyDescent="0.25">
      <c r="B83" s="190">
        <v>11</v>
      </c>
      <c r="C83" s="191"/>
      <c r="D83" s="192"/>
      <c r="E83" s="192" t="s">
        <v>120</v>
      </c>
      <c r="F83" s="193">
        <v>4200</v>
      </c>
      <c r="G83" s="189"/>
      <c r="H83" s="189"/>
      <c r="I83" s="97">
        <f t="shared" si="1"/>
        <v>0</v>
      </c>
      <c r="M83" s="116"/>
    </row>
    <row r="84" spans="2:13" ht="24.95" customHeight="1" x14ac:dyDescent="0.25">
      <c r="B84" s="190">
        <v>3233</v>
      </c>
      <c r="C84" s="191"/>
      <c r="D84" s="192"/>
      <c r="E84" s="192" t="s">
        <v>90</v>
      </c>
      <c r="F84" s="193">
        <v>600</v>
      </c>
      <c r="G84" s="189"/>
      <c r="H84" s="189"/>
      <c r="I84" s="97">
        <f t="shared" si="1"/>
        <v>0</v>
      </c>
      <c r="M84" s="116"/>
    </row>
    <row r="85" spans="2:13" ht="24.95" customHeight="1" x14ac:dyDescent="0.25">
      <c r="B85" s="190">
        <v>3237</v>
      </c>
      <c r="C85" s="191"/>
      <c r="D85" s="192"/>
      <c r="E85" s="192" t="s">
        <v>93</v>
      </c>
      <c r="F85" s="193">
        <v>1600</v>
      </c>
      <c r="G85" s="189"/>
      <c r="H85" s="189"/>
      <c r="I85" s="97">
        <f t="shared" si="1"/>
        <v>0</v>
      </c>
      <c r="M85" s="116"/>
    </row>
    <row r="86" spans="2:13" ht="24.95" customHeight="1" x14ac:dyDescent="0.25">
      <c r="B86" s="190">
        <v>3239</v>
      </c>
      <c r="C86" s="191"/>
      <c r="D86" s="192"/>
      <c r="E86" s="192" t="s">
        <v>95</v>
      </c>
      <c r="F86" s="193">
        <v>2000</v>
      </c>
      <c r="G86" s="189"/>
      <c r="H86" s="189"/>
      <c r="I86" s="97">
        <f t="shared" si="1"/>
        <v>0</v>
      </c>
      <c r="M86" s="116"/>
    </row>
    <row r="87" spans="2:13" ht="34.15" customHeight="1" x14ac:dyDescent="0.25">
      <c r="B87" s="267" t="s">
        <v>164</v>
      </c>
      <c r="C87" s="268"/>
      <c r="D87" s="269"/>
      <c r="E87" s="194" t="s">
        <v>196</v>
      </c>
      <c r="F87" s="195">
        <v>3000</v>
      </c>
      <c r="G87" s="196"/>
      <c r="H87" s="196"/>
      <c r="I87" s="97">
        <f t="shared" si="1"/>
        <v>0</v>
      </c>
      <c r="M87" s="116"/>
    </row>
    <row r="88" spans="2:13" ht="24.95" customHeight="1" x14ac:dyDescent="0.25">
      <c r="B88" s="270">
        <v>17</v>
      </c>
      <c r="C88" s="271"/>
      <c r="D88" s="272"/>
      <c r="E88" s="197" t="s">
        <v>122</v>
      </c>
      <c r="F88" s="198"/>
      <c r="G88" s="196"/>
      <c r="H88" s="196"/>
      <c r="I88" s="97"/>
      <c r="M88" s="116"/>
    </row>
    <row r="89" spans="2:13" ht="24.95" customHeight="1" x14ac:dyDescent="0.25">
      <c r="B89" s="270">
        <v>11</v>
      </c>
      <c r="C89" s="271"/>
      <c r="D89" s="272"/>
      <c r="E89" s="197" t="s">
        <v>120</v>
      </c>
      <c r="F89" s="198">
        <v>3000</v>
      </c>
      <c r="G89" s="196"/>
      <c r="H89" s="196"/>
      <c r="I89" s="97">
        <f t="shared" si="1"/>
        <v>0</v>
      </c>
      <c r="J89" s="118"/>
      <c r="M89" s="116"/>
    </row>
    <row r="90" spans="2:13" ht="24.95" customHeight="1" x14ac:dyDescent="0.25">
      <c r="B90" s="270">
        <v>3233</v>
      </c>
      <c r="C90" s="271"/>
      <c r="D90" s="272"/>
      <c r="E90" s="197" t="s">
        <v>90</v>
      </c>
      <c r="F90" s="198">
        <v>400</v>
      </c>
      <c r="G90" s="196"/>
      <c r="H90" s="196"/>
      <c r="I90" s="97">
        <f t="shared" si="1"/>
        <v>0</v>
      </c>
      <c r="M90" s="116"/>
    </row>
    <row r="91" spans="2:13" ht="24.95" customHeight="1" x14ac:dyDescent="0.25">
      <c r="B91" s="270">
        <v>3237</v>
      </c>
      <c r="C91" s="271"/>
      <c r="D91" s="272"/>
      <c r="E91" s="197" t="s">
        <v>93</v>
      </c>
      <c r="F91" s="198">
        <v>2200</v>
      </c>
      <c r="G91" s="196"/>
      <c r="H91" s="196"/>
      <c r="I91" s="97">
        <f t="shared" si="1"/>
        <v>0</v>
      </c>
      <c r="M91" s="116"/>
    </row>
    <row r="92" spans="2:13" ht="24.95" customHeight="1" x14ac:dyDescent="0.25">
      <c r="B92" s="270">
        <v>3299</v>
      </c>
      <c r="C92" s="271"/>
      <c r="D92" s="272"/>
      <c r="E92" s="197" t="s">
        <v>96</v>
      </c>
      <c r="F92" s="198">
        <v>400</v>
      </c>
      <c r="G92" s="196"/>
      <c r="H92" s="196"/>
      <c r="I92" s="97">
        <f t="shared" si="1"/>
        <v>0</v>
      </c>
      <c r="M92" s="116"/>
    </row>
    <row r="93" spans="2:13" ht="27.6" customHeight="1" x14ac:dyDescent="0.25">
      <c r="B93" s="273" t="s">
        <v>166</v>
      </c>
      <c r="C93" s="274"/>
      <c r="D93" s="275"/>
      <c r="E93" s="199" t="s">
        <v>197</v>
      </c>
      <c r="F93" s="200">
        <v>162500</v>
      </c>
      <c r="G93" s="201"/>
      <c r="H93" s="202">
        <v>4660.05</v>
      </c>
      <c r="I93" s="97">
        <f t="shared" si="1"/>
        <v>2.867723076923077</v>
      </c>
      <c r="M93" s="116"/>
    </row>
    <row r="94" spans="2:13" ht="24.95" customHeight="1" x14ac:dyDescent="0.25">
      <c r="B94" s="276">
        <v>9</v>
      </c>
      <c r="C94" s="277"/>
      <c r="D94" s="278"/>
      <c r="E94" s="203" t="s">
        <v>198</v>
      </c>
      <c r="F94" s="204"/>
      <c r="G94" s="201"/>
      <c r="H94" s="205"/>
      <c r="I94" s="97"/>
      <c r="M94" s="116"/>
    </row>
    <row r="95" spans="2:13" ht="24.95" customHeight="1" x14ac:dyDescent="0.25">
      <c r="B95" s="276">
        <v>11</v>
      </c>
      <c r="C95" s="277"/>
      <c r="D95" s="278"/>
      <c r="E95" s="203" t="s">
        <v>120</v>
      </c>
      <c r="F95" s="204">
        <v>162500</v>
      </c>
      <c r="G95" s="201"/>
      <c r="H95" s="206">
        <v>4660.05</v>
      </c>
      <c r="I95" s="97">
        <f t="shared" si="1"/>
        <v>2.867723076923077</v>
      </c>
    </row>
    <row r="96" spans="2:13" ht="24.95" customHeight="1" x14ac:dyDescent="0.25">
      <c r="B96" s="276">
        <v>3238</v>
      </c>
      <c r="C96" s="277"/>
      <c r="D96" s="278"/>
      <c r="E96" s="203" t="s">
        <v>94</v>
      </c>
      <c r="F96" s="204">
        <v>162500</v>
      </c>
      <c r="G96" s="201"/>
      <c r="H96" s="206">
        <v>4660.05</v>
      </c>
      <c r="I96" s="97">
        <f t="shared" si="1"/>
        <v>2.867723076923077</v>
      </c>
      <c r="M96" s="117"/>
    </row>
    <row r="97" spans="2:15" ht="24.95" customHeight="1" x14ac:dyDescent="0.25">
      <c r="B97" s="279" t="s">
        <v>168</v>
      </c>
      <c r="C97" s="280"/>
      <c r="D97" s="281"/>
      <c r="E97" s="207" t="s">
        <v>157</v>
      </c>
      <c r="F97" s="208">
        <f>F101+F102+F103+F104</f>
        <v>4500</v>
      </c>
      <c r="G97" s="208"/>
      <c r="H97" s="208">
        <v>702.5</v>
      </c>
      <c r="I97" s="97">
        <f t="shared" si="1"/>
        <v>15.611111111111112</v>
      </c>
    </row>
    <row r="98" spans="2:15" ht="24.95" customHeight="1" x14ac:dyDescent="0.25">
      <c r="B98" s="264">
        <v>17</v>
      </c>
      <c r="C98" s="265"/>
      <c r="D98" s="266"/>
      <c r="E98" s="209" t="s">
        <v>122</v>
      </c>
      <c r="F98" s="210"/>
      <c r="G98" s="210"/>
      <c r="H98" s="210"/>
      <c r="I98" s="97"/>
    </row>
    <row r="99" spans="2:15" ht="24.95" customHeight="1" x14ac:dyDescent="0.25">
      <c r="B99" s="263">
        <v>11</v>
      </c>
      <c r="C99" s="263"/>
      <c r="D99" s="263"/>
      <c r="E99" s="211" t="s">
        <v>120</v>
      </c>
      <c r="F99" s="210">
        <v>4500</v>
      </c>
      <c r="G99" s="210"/>
      <c r="H99" s="210"/>
      <c r="I99" s="97">
        <f t="shared" si="1"/>
        <v>0</v>
      </c>
    </row>
    <row r="100" spans="2:15" ht="24.95" customHeight="1" x14ac:dyDescent="0.25">
      <c r="B100" s="264">
        <v>32</v>
      </c>
      <c r="C100" s="265"/>
      <c r="D100" s="266"/>
      <c r="E100" s="209" t="s">
        <v>13</v>
      </c>
      <c r="F100" s="210">
        <v>4500</v>
      </c>
      <c r="G100" s="210"/>
      <c r="H100" s="210"/>
      <c r="I100" s="97">
        <f t="shared" si="1"/>
        <v>0</v>
      </c>
    </row>
    <row r="101" spans="2:15" ht="32.450000000000003" customHeight="1" x14ac:dyDescent="0.25">
      <c r="B101" s="264">
        <v>3224</v>
      </c>
      <c r="C101" s="265"/>
      <c r="D101" s="266"/>
      <c r="E101" s="212" t="s">
        <v>85</v>
      </c>
      <c r="F101" s="210">
        <v>500</v>
      </c>
      <c r="G101" s="210"/>
      <c r="H101" s="210">
        <v>15</v>
      </c>
      <c r="I101" s="97">
        <f t="shared" si="1"/>
        <v>3</v>
      </c>
    </row>
    <row r="102" spans="2:15" ht="24.95" customHeight="1" x14ac:dyDescent="0.25">
      <c r="B102" s="264">
        <v>3232</v>
      </c>
      <c r="C102" s="265"/>
      <c r="D102" s="266"/>
      <c r="E102" s="209" t="s">
        <v>89</v>
      </c>
      <c r="F102" s="210">
        <v>500</v>
      </c>
      <c r="G102" s="210"/>
      <c r="H102" s="210"/>
      <c r="I102" s="97">
        <f t="shared" si="1"/>
        <v>0</v>
      </c>
    </row>
    <row r="103" spans="2:15" ht="25.9" customHeight="1" x14ac:dyDescent="0.25">
      <c r="B103" s="264">
        <v>3237</v>
      </c>
      <c r="C103" s="265"/>
      <c r="D103" s="266"/>
      <c r="E103" s="212" t="s">
        <v>93</v>
      </c>
      <c r="F103" s="210">
        <v>1500</v>
      </c>
      <c r="G103" s="210"/>
      <c r="H103" s="210"/>
      <c r="I103" s="97">
        <f t="shared" si="1"/>
        <v>0</v>
      </c>
    </row>
    <row r="104" spans="2:15" ht="24.95" customHeight="1" x14ac:dyDescent="0.25">
      <c r="B104" s="264">
        <v>3239</v>
      </c>
      <c r="C104" s="265"/>
      <c r="D104" s="266"/>
      <c r="E104" s="209" t="s">
        <v>95</v>
      </c>
      <c r="F104" s="210">
        <v>2000</v>
      </c>
      <c r="G104" s="210"/>
      <c r="H104" s="210">
        <v>687.5</v>
      </c>
      <c r="I104" s="97">
        <f t="shared" si="1"/>
        <v>34.375</v>
      </c>
    </row>
    <row r="105" spans="2:15" ht="24.95" customHeight="1" x14ac:dyDescent="0.25">
      <c r="B105" s="213" t="s">
        <v>199</v>
      </c>
      <c r="C105" s="214"/>
      <c r="D105" s="215"/>
      <c r="E105" s="215" t="s">
        <v>167</v>
      </c>
      <c r="F105" s="216">
        <v>5000</v>
      </c>
      <c r="G105" s="216"/>
      <c r="H105" s="216"/>
      <c r="I105" s="97">
        <f t="shared" si="1"/>
        <v>0</v>
      </c>
    </row>
    <row r="106" spans="2:15" ht="24.95" customHeight="1" x14ac:dyDescent="0.25">
      <c r="B106" s="217">
        <v>3</v>
      </c>
      <c r="C106" s="218"/>
      <c r="D106" s="219"/>
      <c r="E106" s="219" t="s">
        <v>174</v>
      </c>
      <c r="F106" s="220">
        <v>5000</v>
      </c>
      <c r="G106" s="220"/>
      <c r="H106" s="220"/>
      <c r="I106" s="97">
        <f t="shared" si="1"/>
        <v>0</v>
      </c>
    </row>
    <row r="107" spans="2:15" ht="24.95" customHeight="1" x14ac:dyDescent="0.25">
      <c r="B107" s="217">
        <v>11</v>
      </c>
      <c r="C107" s="218"/>
      <c r="D107" s="219"/>
      <c r="E107" s="219" t="s">
        <v>120</v>
      </c>
      <c r="F107" s="220">
        <v>5000</v>
      </c>
      <c r="G107" s="220"/>
      <c r="H107" s="220"/>
      <c r="I107" s="97">
        <f t="shared" si="1"/>
        <v>0</v>
      </c>
    </row>
    <row r="108" spans="2:15" ht="24.95" customHeight="1" x14ac:dyDescent="0.25">
      <c r="B108" s="217">
        <v>32</v>
      </c>
      <c r="C108" s="218"/>
      <c r="D108" s="219"/>
      <c r="E108" s="219" t="s">
        <v>13</v>
      </c>
      <c r="F108" s="220">
        <v>5000</v>
      </c>
      <c r="G108" s="220"/>
      <c r="H108" s="220"/>
      <c r="I108" s="97">
        <f t="shared" si="1"/>
        <v>0</v>
      </c>
    </row>
    <row r="109" spans="2:15" ht="24.95" customHeight="1" x14ac:dyDescent="0.25">
      <c r="B109" s="217">
        <v>3239</v>
      </c>
      <c r="C109" s="218"/>
      <c r="D109" s="219"/>
      <c r="E109" s="219" t="s">
        <v>95</v>
      </c>
      <c r="F109" s="220">
        <v>5000</v>
      </c>
      <c r="G109" s="220"/>
      <c r="H109" s="220"/>
      <c r="I109" s="97">
        <f t="shared" si="1"/>
        <v>0</v>
      </c>
    </row>
    <row r="110" spans="2:15" ht="24.95" customHeight="1" x14ac:dyDescent="0.25">
      <c r="B110" s="112" t="s">
        <v>200</v>
      </c>
      <c r="C110" s="113"/>
      <c r="D110" s="114"/>
      <c r="E110" s="114" t="s">
        <v>159</v>
      </c>
      <c r="F110" s="115">
        <v>10000</v>
      </c>
      <c r="G110" s="115"/>
      <c r="H110" s="115">
        <v>500</v>
      </c>
      <c r="I110" s="97">
        <f t="shared" si="1"/>
        <v>5</v>
      </c>
      <c r="O110" s="116"/>
    </row>
    <row r="111" spans="2:15" ht="24.95" customHeight="1" x14ac:dyDescent="0.25">
      <c r="B111" s="108">
        <v>15</v>
      </c>
      <c r="C111" s="109"/>
      <c r="D111" s="110"/>
      <c r="E111" s="110" t="s">
        <v>172</v>
      </c>
      <c r="F111" s="111"/>
      <c r="G111" s="111"/>
      <c r="H111" s="111"/>
      <c r="I111" s="97"/>
    </row>
    <row r="112" spans="2:15" ht="24.95" customHeight="1" x14ac:dyDescent="0.25">
      <c r="B112" s="108">
        <v>11</v>
      </c>
      <c r="C112" s="109"/>
      <c r="D112" s="110"/>
      <c r="E112" s="110" t="s">
        <v>120</v>
      </c>
      <c r="F112" s="111"/>
      <c r="G112" s="111"/>
      <c r="H112" s="111"/>
      <c r="I112" s="97"/>
    </row>
    <row r="113" spans="1:9" ht="24.95" customHeight="1" x14ac:dyDescent="0.25">
      <c r="B113" s="108">
        <v>32</v>
      </c>
      <c r="C113" s="109"/>
      <c r="D113" s="110"/>
      <c r="E113" s="110" t="s">
        <v>13</v>
      </c>
      <c r="F113" s="111">
        <v>10000</v>
      </c>
      <c r="G113" s="111"/>
      <c r="H113" s="111"/>
      <c r="I113" s="97">
        <f t="shared" si="1"/>
        <v>0</v>
      </c>
    </row>
    <row r="114" spans="1:9" ht="24.95" customHeight="1" x14ac:dyDescent="0.25">
      <c r="B114" s="108">
        <v>3211</v>
      </c>
      <c r="C114" s="109"/>
      <c r="D114" s="110"/>
      <c r="E114" s="110" t="s">
        <v>38</v>
      </c>
      <c r="F114" s="111">
        <v>3000</v>
      </c>
      <c r="G114" s="111"/>
      <c r="H114" s="111"/>
      <c r="I114" s="97">
        <f t="shared" si="1"/>
        <v>0</v>
      </c>
    </row>
    <row r="115" spans="1:9" ht="24.95" customHeight="1" x14ac:dyDescent="0.25">
      <c r="B115" s="108">
        <v>3233</v>
      </c>
      <c r="C115" s="109"/>
      <c r="D115" s="110"/>
      <c r="E115" s="110" t="s">
        <v>90</v>
      </c>
      <c r="F115" s="111">
        <v>5000</v>
      </c>
      <c r="G115" s="111"/>
      <c r="H115" s="111"/>
      <c r="I115" s="97">
        <f t="shared" si="1"/>
        <v>0</v>
      </c>
    </row>
    <row r="116" spans="1:9" ht="24.95" customHeight="1" x14ac:dyDescent="0.25">
      <c r="B116" s="108">
        <v>3294</v>
      </c>
      <c r="C116" s="109"/>
      <c r="D116" s="110"/>
      <c r="E116" s="110" t="s">
        <v>112</v>
      </c>
      <c r="F116" s="111">
        <v>2000</v>
      </c>
      <c r="G116" s="111"/>
      <c r="H116" s="111">
        <v>500</v>
      </c>
      <c r="I116" s="97">
        <f t="shared" si="1"/>
        <v>25</v>
      </c>
    </row>
    <row r="117" spans="1:9" ht="24.95" customHeight="1" x14ac:dyDescent="0.25">
      <c r="B117" s="257" t="s">
        <v>143</v>
      </c>
      <c r="C117" s="258"/>
      <c r="D117" s="259"/>
      <c r="E117" s="47"/>
      <c r="F117" s="56">
        <f>F110+F105+F97+F93+F87+F81+F76+F71+F66+F52+F44+F36+F31+F23+F16+F11</f>
        <v>310195</v>
      </c>
      <c r="G117" s="88"/>
      <c r="H117" s="56">
        <f>H11+H16+H31+H36+H52+H66+H71+H93+H97+H110</f>
        <v>35830.85</v>
      </c>
      <c r="I117" s="97">
        <f t="shared" si="1"/>
        <v>11.551072712326118</v>
      </c>
    </row>
    <row r="118" spans="1:9" ht="24.95" customHeight="1" x14ac:dyDescent="0.25">
      <c r="B118" s="260"/>
      <c r="C118" s="261"/>
      <c r="D118" s="262"/>
      <c r="E118" s="47"/>
      <c r="F118" s="55"/>
      <c r="G118" s="54"/>
      <c r="H118" s="54"/>
      <c r="I118" s="32"/>
    </row>
    <row r="119" spans="1:9" ht="24.95" customHeight="1" x14ac:dyDescent="0.25"/>
    <row r="120" spans="1:9" ht="24.95" customHeight="1" x14ac:dyDescent="0.25"/>
    <row r="121" spans="1:9" ht="39" customHeight="1" x14ac:dyDescent="0.25">
      <c r="A121" s="223"/>
    </row>
    <row r="122" spans="1:9" ht="24.95" customHeight="1" x14ac:dyDescent="0.25">
      <c r="A122" s="224"/>
    </row>
    <row r="123" spans="1:9" ht="24.95" customHeight="1" x14ac:dyDescent="0.25">
      <c r="A123" s="224"/>
    </row>
    <row r="124" spans="1:9" ht="24.95" customHeight="1" x14ac:dyDescent="0.25">
      <c r="A124" s="224"/>
    </row>
    <row r="125" spans="1:9" ht="24.95" customHeight="1" x14ac:dyDescent="0.25">
      <c r="A125" s="224"/>
    </row>
    <row r="126" spans="1:9" ht="24.95" customHeight="1" x14ac:dyDescent="0.25"/>
    <row r="127" spans="1:9" ht="24.95" customHeight="1" x14ac:dyDescent="0.25"/>
    <row r="128" spans="1:9" ht="24.95" customHeight="1" x14ac:dyDescent="0.25"/>
    <row r="129" ht="24.95" customHeight="1" x14ac:dyDescent="0.25"/>
  </sheetData>
  <mergeCells count="80">
    <mergeCell ref="B16:D16"/>
    <mergeCell ref="B2:I2"/>
    <mergeCell ref="B4:I4"/>
    <mergeCell ref="B6:E6"/>
    <mergeCell ref="B7:E7"/>
    <mergeCell ref="B8:D8"/>
    <mergeCell ref="B9:D9"/>
    <mergeCell ref="B10:D10"/>
    <mergeCell ref="B11:D11"/>
    <mergeCell ref="B12:D12"/>
    <mergeCell ref="B13:D13"/>
    <mergeCell ref="B14:D14"/>
    <mergeCell ref="B30:D30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8:D28"/>
    <mergeCell ref="B46:D46"/>
    <mergeCell ref="B31:D31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63:D63"/>
    <mergeCell ref="B47:D47"/>
    <mergeCell ref="B48:D48"/>
    <mergeCell ref="B50:D50"/>
    <mergeCell ref="B52:D52"/>
    <mergeCell ref="B53:D53"/>
    <mergeCell ref="B54:D54"/>
    <mergeCell ref="B55:D55"/>
    <mergeCell ref="B56:D56"/>
    <mergeCell ref="B60:D60"/>
    <mergeCell ref="B61:D61"/>
    <mergeCell ref="B62:D62"/>
    <mergeCell ref="B75:D75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98:D98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17:D117"/>
    <mergeCell ref="B118:D118"/>
    <mergeCell ref="B99:D99"/>
    <mergeCell ref="B100:D100"/>
    <mergeCell ref="B101:D101"/>
    <mergeCell ref="B102:D102"/>
    <mergeCell ref="B103:D103"/>
    <mergeCell ref="B104:D104"/>
  </mergeCells>
  <pageMargins left="0.70866141732283472" right="0.70866141732283472" top="0.74803149606299213" bottom="0.74803149606299213" header="0.31496062992125984" footer="0.31496062992125984"/>
  <pageSetup paperSize="8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 </vt:lpstr>
      <vt:lpstr>' Račun prihoda i rashoda'!Print_Area</vt:lpstr>
      <vt:lpstr>SAŽETAK!Print_Area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Hrvatski športski muzej Croatian Sports Museum</cp:lastModifiedBy>
  <cp:lastPrinted>2026-02-18T13:52:58Z</cp:lastPrinted>
  <dcterms:created xsi:type="dcterms:W3CDTF">2022-08-12T12:51:27Z</dcterms:created>
  <dcterms:modified xsi:type="dcterms:W3CDTF">2026-07-29T13:02:01Z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