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rvat\Desktop\2025_polugodišnji izvještaj o izvršenju\"/>
    </mc:Choice>
  </mc:AlternateContent>
  <xr:revisionPtr revIDLastSave="0" documentId="13_ncr:1_{C1C94951-1759-496A-9347-74875507034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rashoda'!$B$1:$I$83</definedName>
    <definedName name="_xlnm.Print_Area" localSheetId="0">SAŽETAK!$B$3:$K$29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H8" i="8"/>
  <c r="H9" i="8"/>
  <c r="H6" i="8"/>
  <c r="H8" i="5"/>
  <c r="H10" i="5"/>
  <c r="H12" i="5"/>
  <c r="H14" i="5"/>
  <c r="H16" i="5"/>
  <c r="H17" i="5"/>
  <c r="H19" i="5"/>
  <c r="H21" i="5"/>
  <c r="H23" i="5"/>
  <c r="H25" i="5"/>
  <c r="H27" i="5"/>
  <c r="H6" i="5"/>
  <c r="L13" i="1"/>
  <c r="L14" i="1"/>
  <c r="L15" i="1"/>
  <c r="L16" i="1"/>
  <c r="L17" i="1"/>
  <c r="L18" i="1"/>
  <c r="L12" i="1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38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10" i="3"/>
  <c r="L27" i="1"/>
  <c r="L28" i="1"/>
  <c r="L26" i="1"/>
  <c r="K27" i="1"/>
  <c r="K28" i="1"/>
  <c r="K26" i="1"/>
  <c r="H104" i="7"/>
  <c r="G119" i="7"/>
  <c r="I32" i="7"/>
  <c r="H44" i="7"/>
  <c r="H24" i="7"/>
  <c r="K73" i="3"/>
  <c r="K74" i="3"/>
  <c r="K79" i="3"/>
  <c r="K56" i="3"/>
  <c r="K66" i="3"/>
  <c r="K67" i="3"/>
  <c r="K68" i="3"/>
  <c r="K69" i="3"/>
  <c r="K70" i="3"/>
  <c r="K71" i="3"/>
  <c r="K72" i="3"/>
  <c r="K45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82" i="3"/>
  <c r="K83" i="3"/>
  <c r="K86" i="3"/>
  <c r="K87" i="3"/>
  <c r="K89" i="3"/>
  <c r="K90" i="3"/>
  <c r="K91" i="3"/>
  <c r="G114" i="7"/>
  <c r="I118" i="7"/>
  <c r="H119" i="7" l="1"/>
  <c r="I44" i="7"/>
  <c r="I13" i="7"/>
  <c r="I14" i="7"/>
  <c r="I15" i="7"/>
  <c r="I16" i="7"/>
  <c r="I17" i="7"/>
  <c r="I18" i="7"/>
  <c r="I19" i="7"/>
  <c r="I20" i="7"/>
  <c r="I21" i="7"/>
  <c r="I24" i="7"/>
  <c r="I25" i="7"/>
  <c r="I26" i="7"/>
  <c r="I27" i="7"/>
  <c r="I28" i="7"/>
  <c r="I29" i="7"/>
  <c r="I30" i="7"/>
  <c r="I31" i="7"/>
  <c r="I33" i="7"/>
  <c r="I34" i="7"/>
  <c r="I35" i="7"/>
  <c r="I37" i="7"/>
  <c r="I38" i="7"/>
  <c r="I39" i="7"/>
  <c r="I42" i="7"/>
  <c r="I43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5" i="7"/>
  <c r="I106" i="7"/>
  <c r="I109" i="7"/>
  <c r="I110" i="7"/>
  <c r="I111" i="7"/>
  <c r="I112" i="7"/>
  <c r="I113" i="7"/>
  <c r="I114" i="7"/>
  <c r="I115" i="7"/>
  <c r="I116" i="7"/>
  <c r="I11" i="7"/>
  <c r="H41" i="7" l="1"/>
  <c r="G107" i="7"/>
  <c r="F119" i="7"/>
  <c r="F17" i="5"/>
  <c r="F6" i="5"/>
  <c r="J29" i="3"/>
  <c r="J22" i="3"/>
  <c r="J11" i="3" s="1"/>
  <c r="K32" i="3"/>
  <c r="K33" i="3"/>
  <c r="K34" i="3"/>
  <c r="J70" i="3"/>
  <c r="J85" i="3"/>
  <c r="J49" i="3"/>
  <c r="J54" i="3"/>
  <c r="J60" i="3"/>
  <c r="J77" i="3"/>
  <c r="J88" i="3"/>
  <c r="K88" i="3" s="1"/>
  <c r="K53" i="3"/>
  <c r="J40" i="3"/>
  <c r="E17" i="5"/>
  <c r="E6" i="5"/>
  <c r="D17" i="5"/>
  <c r="D6" i="5"/>
  <c r="I85" i="3"/>
  <c r="I81" i="3"/>
  <c r="I88" i="3"/>
  <c r="I70" i="3"/>
  <c r="I60" i="3"/>
  <c r="I54" i="3"/>
  <c r="I49" i="3"/>
  <c r="I41" i="3"/>
  <c r="I40" i="3"/>
  <c r="I29" i="3"/>
  <c r="I28" i="3" s="1"/>
  <c r="I11" i="3" s="1"/>
  <c r="I10" i="3" s="1"/>
  <c r="H88" i="3"/>
  <c r="H84" i="3" s="1"/>
  <c r="H80" i="3" s="1"/>
  <c r="H70" i="3"/>
  <c r="H60" i="3"/>
  <c r="H54" i="3"/>
  <c r="H49" i="3"/>
  <c r="H41" i="3"/>
  <c r="H40" i="3" s="1"/>
  <c r="K43" i="3"/>
  <c r="H13" i="3"/>
  <c r="H12" i="3" s="1"/>
  <c r="H22" i="3"/>
  <c r="H29" i="3"/>
  <c r="H28" i="3" s="1"/>
  <c r="K85" i="3" l="1"/>
  <c r="J84" i="3"/>
  <c r="I41" i="7"/>
  <c r="G104" i="7"/>
  <c r="I107" i="7"/>
  <c r="H48" i="3"/>
  <c r="H39" i="3" s="1"/>
  <c r="H38" i="3" s="1"/>
  <c r="J48" i="3"/>
  <c r="J39" i="3" s="1"/>
  <c r="I84" i="3"/>
  <c r="I80" i="3" s="1"/>
  <c r="I48" i="3"/>
  <c r="I39" i="3" s="1"/>
  <c r="H11" i="3"/>
  <c r="H10" i="3" s="1"/>
  <c r="I17" i="1"/>
  <c r="G17" i="1"/>
  <c r="G18" i="1" s="1"/>
  <c r="J38" i="3" l="1"/>
  <c r="K84" i="3"/>
  <c r="J80" i="3"/>
  <c r="I104" i="7"/>
  <c r="I119" i="7"/>
  <c r="I38" i="3"/>
  <c r="G8" i="5" l="1"/>
  <c r="G10" i="5"/>
  <c r="G16" i="5"/>
  <c r="G17" i="5"/>
  <c r="G19" i="5"/>
  <c r="G27" i="5"/>
  <c r="G6" i="5"/>
  <c r="K14" i="1" l="1"/>
  <c r="K15" i="1"/>
  <c r="K16" i="1"/>
  <c r="K12" i="1"/>
  <c r="J17" i="1"/>
  <c r="K17" i="1" s="1"/>
  <c r="H17" i="1"/>
  <c r="K39" i="3"/>
  <c r="K40" i="3"/>
  <c r="K41" i="3"/>
  <c r="K42" i="3"/>
  <c r="K44" i="3"/>
  <c r="K46" i="3"/>
  <c r="K47" i="3"/>
  <c r="K48" i="3"/>
  <c r="K49" i="3"/>
  <c r="K50" i="3"/>
  <c r="K51" i="3"/>
  <c r="K52" i="3"/>
  <c r="K54" i="3"/>
  <c r="K55" i="3"/>
  <c r="K57" i="3"/>
  <c r="K58" i="3"/>
  <c r="K59" i="3"/>
  <c r="K60" i="3"/>
  <c r="K61" i="3"/>
  <c r="K62" i="3"/>
  <c r="K63" i="3"/>
  <c r="K64" i="3"/>
  <c r="K65" i="3"/>
  <c r="K75" i="3"/>
  <c r="K76" i="3"/>
  <c r="K77" i="3"/>
  <c r="K78" i="3"/>
  <c r="K80" i="3"/>
  <c r="K81" i="3"/>
  <c r="K38" i="3"/>
  <c r="K10" i="3"/>
  <c r="J18" i="1" l="1"/>
  <c r="K18" i="1" s="1"/>
  <c r="G7" i="8" l="1"/>
  <c r="G8" i="8"/>
  <c r="G9" i="8"/>
  <c r="G6" i="8"/>
</calcChain>
</file>

<file path=xl/sharedStrings.xml><?xml version="1.0" encoding="utf-8"?>
<sst xmlns="http://schemas.openxmlformats.org/spreadsheetml/2006/main" count="371" uniqueCount="199">
  <si>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</si>
  <si>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</si>
  <si>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</si>
  <si>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</si>
  <si>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</si>
  <si>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</si>
  <si>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</si>
  <si>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</si>
  <si>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</si>
  <si>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</si>
  <si>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</si>
  <si>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</si>
  <si>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</si>
  <si>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</si>
  <si>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</si>
  <si>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</si>
  <si>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</si>
  <si>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</si>
  <si>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</si>
  <si>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</si>
  <si>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</si>
  <si>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</si>
  <si>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</si>
  <si>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</si>
  <si>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</si>
  <si>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</si>
  <si>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</si>
  <si>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</si>
  <si>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</si>
  <si>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</si>
  <si>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</si>
  <si>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</si>
  <si>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</si>
  <si>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</si>
  <si>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</si>
  <si>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</si>
  <si>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</si>
  <si>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</si>
  <si>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</si>
  <si>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</si>
  <si>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</si>
  <si>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</si>
  <si>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</si>
  <si>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</si>
  <si>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</si>
  <si>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</si>
  <si>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</si>
  <si>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</si>
  <si>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</si>
  <si>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</si>
  <si>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</si>
  <si>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</si>
  <si>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</si>
  <si>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</si>
  <si>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</si>
  <si>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</si>
  <si>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</si>
  <si>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</si>
  <si>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</si>
  <si>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</si>
  <si>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</si>
  <si>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</si>
  <si>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</si>
  <si>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</si>
  <si>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</si>
  <si>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</si>
  <si>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</si>
  <si>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</si>
  <si>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</si>
  <si>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</si>
  <si>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</si>
  <si>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</si>
  <si>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od imovine</t>
  </si>
  <si>
    <t>Prihodi od financijske imovine</t>
  </si>
  <si>
    <t>Kamate na oročena sredstva i depozite po viđenju</t>
  </si>
  <si>
    <t>Prihodi od pruženih usluga</t>
  </si>
  <si>
    <t>Donacije od pravnih i fizičkih osoba izvan općeg proračuna i povrat donacija po protestiranim jamstvima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</si>
  <si>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</si>
  <si>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</si>
  <si>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</si>
  <si>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</si>
  <si>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Tekuće donacije</t>
  </si>
  <si>
    <t>Kapitalne donacije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</si>
  <si>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</si>
  <si>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</si>
  <si>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</si>
  <si>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</si>
  <si>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</si>
  <si>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</si>
  <si>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</si>
  <si>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</si>
  <si>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</si>
  <si>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</si>
  <si>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</si>
  <si>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</si>
  <si>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</si>
  <si>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</si>
  <si>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</si>
  <si>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</si>
  <si>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</si>
  <si>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</si>
  <si>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</si>
  <si>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</si>
  <si>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</si>
  <si>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</si>
  <si>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</si>
  <si>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</si>
  <si>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</si>
  <si>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</si>
  <si>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</si>
  <si>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Nematerijalna imovina</t>
  </si>
  <si>
    <t>Ostala prava</t>
  </si>
  <si>
    <t>Rashodi za nabavu proizvedene dugotrajne imovine</t>
  </si>
  <si>
    <t>Postrojenja i oprema</t>
  </si>
  <si>
    <t xml:space="preserve">Uredska oprema i namještaj </t>
  </si>
  <si>
    <t>Knjige, umjetnička djela i ostale izložbene vrijednosti</t>
  </si>
  <si>
    <t>Knjige</t>
  </si>
  <si>
    <t>Muzejski izlošci i predmeti prirodnih rijetkosti</t>
  </si>
  <si>
    <t>Članarine i norme</t>
  </si>
  <si>
    <t>Umjetnička, literarna i znanstvena djela</t>
  </si>
  <si>
    <t>6 Donacije</t>
  </si>
  <si>
    <t>61 Donacije</t>
  </si>
  <si>
    <t xml:space="preserve">08 Rekreacija, kultura i religija </t>
  </si>
  <si>
    <t>082 Službe kulture</t>
  </si>
  <si>
    <t>0820 Službe kulture</t>
  </si>
  <si>
    <t>HRVATSKI ŠPORTSKI MUZEJ</t>
  </si>
  <si>
    <t>Opći prihodi i primici</t>
  </si>
  <si>
    <t>Donacije</t>
  </si>
  <si>
    <t>Muzejska djelatnost</t>
  </si>
  <si>
    <t>1.</t>
  </si>
  <si>
    <t xml:space="preserve">Rashodi za nabavu proizvedene dugotrajne imovine </t>
  </si>
  <si>
    <t>Digitalizacija arhivske, knjižnične i muzejske građe</t>
  </si>
  <si>
    <t>Muzeji i galerije</t>
  </si>
  <si>
    <t>4.</t>
  </si>
  <si>
    <t>Izložbe iz vlastitog fundusa</t>
  </si>
  <si>
    <t>5.</t>
  </si>
  <si>
    <t>Uredska oprema i namještaj</t>
  </si>
  <si>
    <t>6.</t>
  </si>
  <si>
    <t>7.</t>
  </si>
  <si>
    <t>Izrada baze sportskih fotoreportera</t>
  </si>
  <si>
    <t xml:space="preserve">OSTVARENJE/IZVRŠENJE 
1.-6.2024. </t>
  </si>
  <si>
    <t xml:space="preserve">OSTVARENJE/ IZVRŠENJE 
1.-6.2024. </t>
  </si>
  <si>
    <t>Ostale naknade troškova zaposlenima</t>
  </si>
  <si>
    <t>Materijal i sirovine</t>
  </si>
  <si>
    <t>Zdravstvene i veterinarske usluge</t>
  </si>
  <si>
    <t>Pomoći od inozemstva i od subjekata unutar općeg proračuna</t>
  </si>
  <si>
    <r>
      <rPr>
        <sz val="10"/>
        <rFont val="Arial"/>
        <family val="2"/>
        <charset val="238"/>
      </rPr>
      <t>Pomoć</t>
    </r>
    <r>
      <rPr>
        <b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 xml:space="preserve"> od inozemnih vlada</t>
    </r>
  </si>
  <si>
    <t>Tekuće pomoći od inozemnih vlada</t>
  </si>
  <si>
    <t>4 Prihodi za posebne namjene</t>
  </si>
  <si>
    <t>43 Ostali prihodi za posebne namjene</t>
  </si>
  <si>
    <t>5 Pomoći</t>
  </si>
  <si>
    <t>52 Ostale pomoći i darovnice</t>
  </si>
  <si>
    <t xml:space="preserve"> IZVRŠENJE 
1.-6.2024. </t>
  </si>
  <si>
    <t>UKUPNO</t>
  </si>
  <si>
    <t>IZVORNI PLAN ILI REBALANS 2025.*</t>
  </si>
  <si>
    <t>TEKUĆI PLAN 2025.*</t>
  </si>
  <si>
    <t xml:space="preserve">OSTVARENJE/IZVRŠENJE 
1.-6.2025. </t>
  </si>
  <si>
    <t>Napomena:  Iznosi u stupcu "OSTVARENJE/IZVRŠENJE 1.-6.2024." preračunavaju se iz kuna u eure prema fiksnom tečaju konverzije (1 EUR=7,53450 kuna) i po pravilima za preračunavanje i zaokruživanje.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</si>
  <si>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</si>
  <si>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Napomena : Iznosi u stupcima "OSTVARENJE/IZVRŠENJE 1.-6.2024." i "OSTVARENJE/IZVRŠENJE 1.-6.2025." iskazuju se na dvije decimale.</t>
  </si>
  <si>
    <t>OSTVARENJE/ IZVRŠENJE 
1.-6.2024.</t>
  </si>
  <si>
    <t xml:space="preserve">OSTVARENJE/ IZVRŠENJE 
1.-6.2025. </t>
  </si>
  <si>
    <t>Tekuće pomoći proračunskim korisnicima</t>
  </si>
  <si>
    <t>Ostali nespomenuti prihodi</t>
  </si>
  <si>
    <t>Prekovremeni rad</t>
  </si>
  <si>
    <t>Sportska i glazbena oprema</t>
  </si>
  <si>
    <t xml:space="preserve"> IZVRŠENJE 
1.-6.2025. </t>
  </si>
  <si>
    <t>Ostali prihodi</t>
  </si>
  <si>
    <t>Kazne, upravne mjere i ostali prihodi</t>
  </si>
  <si>
    <t>Otkup muzejske građe</t>
  </si>
  <si>
    <t xml:space="preserve">2. </t>
  </si>
  <si>
    <t>Otkup knjižne građe i publikacija iz područja sporta</t>
  </si>
  <si>
    <t xml:space="preserve">3. </t>
  </si>
  <si>
    <t>Preventivna zaštita građe i uvez Sportskih novosti</t>
  </si>
  <si>
    <t>Digitalizacija fotografija i identifikacija sadržaja</t>
  </si>
  <si>
    <t>Digitalizacija knjižne građe</t>
  </si>
  <si>
    <t>Usluge telefona, interneta, pošte i prijevoza</t>
  </si>
  <si>
    <t xml:space="preserve">Živući postav </t>
  </si>
  <si>
    <t>8.</t>
  </si>
  <si>
    <t>Europska kulturna ruta za sport (ECROS)</t>
  </si>
  <si>
    <t>Godišnja članarina osnivača rute</t>
  </si>
  <si>
    <t>9.</t>
  </si>
  <si>
    <t>Radionice</t>
  </si>
  <si>
    <t>10.</t>
  </si>
  <si>
    <t>11.</t>
  </si>
  <si>
    <t>Publikacije Hrvatskog športskog muzeja</t>
  </si>
  <si>
    <t>12.</t>
  </si>
  <si>
    <t>Prilagodbe mrežnih stranica Hrvatskog športskog muzeja</t>
  </si>
  <si>
    <t>13.</t>
  </si>
  <si>
    <t>Časopis "Povijest hrvatskoga sporta"</t>
  </si>
  <si>
    <t>14.</t>
  </si>
  <si>
    <t>Otvorenje stalnog postava</t>
  </si>
  <si>
    <t>Muzejska djelatnost/Izložba iz fundusa</t>
  </si>
  <si>
    <t>Informatizacija</t>
  </si>
  <si>
    <t>Otkup knjiga</t>
  </si>
  <si>
    <t>Međunarodna kulturna suradnja</t>
  </si>
  <si>
    <t>Monografije u kulturi i umjetnosti</t>
  </si>
  <si>
    <t>Časopisi</t>
  </si>
  <si>
    <t>IZVRŠENJE FINANCIJSKOG PLANA PRORAČUNSKOG KORISNIKA DRŽAVNOG PRORAČUNA
ZA PRVO POLUGODIŠTE 2025. GODINE - HRVATSKI ŠPORTSKI MUZEJ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</si>
</sst>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22" fillId="11" borderId="13" applyNumberFormat="0" applyFont="0" applyAlignment="0" applyProtection="0"/>
    <xf numFmtId="0" fontId="26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29" fillId="9" borderId="10" applyNumberFormat="0" applyAlignment="0" applyProtection="0"/>
    <xf numFmtId="0" fontId="30" fillId="9" borderId="9" applyNumberFormat="0" applyAlignment="0" applyProtection="0"/>
    <xf numFmtId="0" fontId="27" fillId="6" borderId="0" applyNumberFormat="0" applyBorder="0" applyAlignment="0" applyProtection="0"/>
    <xf numFmtId="0" fontId="36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1" fillId="0" borderId="11" applyNumberFormat="0" applyFill="0" applyAlignment="0" applyProtection="0"/>
    <xf numFmtId="0" fontId="32" fillId="10" borderId="12" applyNumberFormat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8" fillId="8" borderId="9" applyNumberFormat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33" borderId="0" applyNumberFormat="0" applyBorder="0" applyAlignment="0" applyProtection="0"/>
    <xf numFmtId="0" fontId="22" fillId="29" borderId="0" applyNumberFormat="0" applyBorder="0" applyAlignment="0" applyProtection="0"/>
  </cellStyleXfs>
  <cellXfs count="33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0" fillId="0" borderId="3" xfId="0" applyNumberFormat="1" applyFont="1" applyBorder="1"/>
    <xf numFmtId="4" fontId="21" fillId="0" borderId="3" xfId="0" applyNumberFormat="1" applyFont="1" applyBorder="1"/>
    <xf numFmtId="4" fontId="10" fillId="2" borderId="3" xfId="0" applyNumberFormat="1" applyFont="1" applyFill="1" applyBorder="1" applyAlignment="1">
      <alignment vertical="center" wrapText="1"/>
    </xf>
    <xf numFmtId="0" fontId="20" fillId="0" borderId="3" xfId="0" applyFont="1" applyBorder="1"/>
    <xf numFmtId="0" fontId="21" fillId="0" borderId="3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vertical="center" wrapText="1"/>
    </xf>
    <xf numFmtId="4" fontId="3" fillId="0" borderId="3" xfId="0" applyNumberFormat="1" applyFont="1" applyBorder="1"/>
    <xf numFmtId="4" fontId="20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4" fontId="8" fillId="4" borderId="3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 wrapText="1"/>
    </xf>
    <xf numFmtId="4" fontId="8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4" fontId="8" fillId="0" borderId="3" xfId="0" applyNumberFormat="1" applyFont="1" applyBorder="1"/>
    <xf numFmtId="4" fontId="8" fillId="4" borderId="3" xfId="0" applyNumberFormat="1" applyFont="1" applyFill="1" applyBorder="1" applyAlignment="1">
      <alignment horizontal="right" wrapText="1"/>
    </xf>
    <xf numFmtId="4" fontId="20" fillId="2" borderId="3" xfId="0" applyNumberFormat="1" applyFont="1" applyFill="1" applyBorder="1"/>
    <xf numFmtId="0" fontId="22" fillId="21" borderId="1" xfId="43" applyBorder="1" applyAlignment="1">
      <alignment horizontal="left" vertical="center" wrapText="1"/>
    </xf>
    <xf numFmtId="0" fontId="22" fillId="21" borderId="2" xfId="43" applyBorder="1" applyAlignment="1">
      <alignment horizontal="left" vertical="center" wrapText="1"/>
    </xf>
    <xf numFmtId="0" fontId="22" fillId="21" borderId="4" xfId="43" applyBorder="1" applyAlignment="1">
      <alignment horizontal="left" vertical="center" wrapText="1"/>
    </xf>
    <xf numFmtId="0" fontId="1" fillId="21" borderId="1" xfId="43" applyFont="1" applyBorder="1" applyAlignment="1">
      <alignment horizontal="left" vertical="center" wrapText="1"/>
    </xf>
    <xf numFmtId="0" fontId="1" fillId="21" borderId="2" xfId="43" applyFont="1" applyBorder="1" applyAlignment="1">
      <alignment horizontal="left" vertical="center" wrapText="1"/>
    </xf>
    <xf numFmtId="0" fontId="1" fillId="21" borderId="4" xfId="43" applyFont="1" applyBorder="1" applyAlignment="1">
      <alignment horizontal="left" vertical="center" wrapText="1"/>
    </xf>
    <xf numFmtId="0" fontId="22" fillId="25" borderId="1" xfId="44" applyBorder="1" applyAlignment="1">
      <alignment horizontal="left" vertical="center" wrapText="1"/>
    </xf>
    <xf numFmtId="0" fontId="22" fillId="25" borderId="2" xfId="44" applyBorder="1" applyAlignment="1">
      <alignment horizontal="left" vertical="center" wrapText="1"/>
    </xf>
    <xf numFmtId="0" fontId="22" fillId="25" borderId="4" xfId="44" applyBorder="1" applyAlignment="1">
      <alignment horizontal="left" vertical="center" wrapText="1"/>
    </xf>
    <xf numFmtId="0" fontId="1" fillId="25" borderId="4" xfId="44" applyFont="1" applyBorder="1" applyAlignment="1">
      <alignment horizontal="left" vertical="center" wrapText="1"/>
    </xf>
    <xf numFmtId="4" fontId="1" fillId="0" borderId="3" xfId="0" applyNumberFormat="1" applyFont="1" applyBorder="1"/>
    <xf numFmtId="0" fontId="22" fillId="29" borderId="1" xfId="6" applyBorder="1" applyAlignment="1">
      <alignment horizontal="left" vertical="center" wrapText="1"/>
    </xf>
    <xf numFmtId="0" fontId="22" fillId="29" borderId="2" xfId="6" applyBorder="1" applyAlignment="1">
      <alignment horizontal="left" vertical="center" wrapText="1"/>
    </xf>
    <xf numFmtId="0" fontId="22" fillId="29" borderId="4" xfId="6" applyBorder="1" applyAlignment="1">
      <alignment horizontal="left" vertical="center" wrapText="1"/>
    </xf>
    <xf numFmtId="0" fontId="22" fillId="33" borderId="1" xfId="47" applyBorder="1" applyAlignment="1">
      <alignment horizontal="left" vertical="center" wrapText="1"/>
    </xf>
    <xf numFmtId="0" fontId="22" fillId="33" borderId="2" xfId="47" applyBorder="1" applyAlignment="1">
      <alignment horizontal="left" vertical="center" wrapText="1"/>
    </xf>
    <xf numFmtId="0" fontId="22" fillId="33" borderId="4" xfId="47" applyBorder="1" applyAlignment="1">
      <alignment horizontal="left" vertical="center" wrapText="1"/>
    </xf>
    <xf numFmtId="4" fontId="22" fillId="33" borderId="4" xfId="47" applyNumberFormat="1" applyBorder="1" applyAlignment="1">
      <alignment horizontal="right"/>
    </xf>
    <xf numFmtId="4" fontId="22" fillId="33" borderId="3" xfId="47" applyNumberFormat="1" applyBorder="1" applyAlignment="1">
      <alignment horizontal="right"/>
    </xf>
    <xf numFmtId="0" fontId="22" fillId="33" borderId="3" xfId="47" applyBorder="1" applyAlignment="1">
      <alignment horizontal="left" vertical="center" wrapText="1"/>
    </xf>
    <xf numFmtId="0" fontId="1" fillId="33" borderId="1" xfId="47" applyFont="1" applyBorder="1" applyAlignment="1">
      <alignment horizontal="left" vertical="center" wrapText="1"/>
    </xf>
    <xf numFmtId="0" fontId="1" fillId="33" borderId="2" xfId="47" applyFont="1" applyBorder="1" applyAlignment="1">
      <alignment horizontal="left" vertical="center" wrapText="1"/>
    </xf>
    <xf numFmtId="0" fontId="1" fillId="33" borderId="4" xfId="47" applyFont="1" applyBorder="1" applyAlignment="1">
      <alignment horizontal="left" vertical="center" wrapText="1"/>
    </xf>
    <xf numFmtId="4" fontId="1" fillId="33" borderId="4" xfId="47" applyNumberFormat="1" applyFont="1" applyBorder="1" applyAlignment="1">
      <alignment horizontal="right"/>
    </xf>
    <xf numFmtId="4" fontId="1" fillId="33" borderId="3" xfId="47" applyNumberFormat="1" applyFont="1" applyBorder="1" applyAlignment="1">
      <alignment horizontal="right"/>
    </xf>
    <xf numFmtId="4" fontId="22" fillId="21" borderId="4" xfId="43" applyNumberFormat="1" applyBorder="1" applyAlignment="1">
      <alignment horizontal="right"/>
    </xf>
    <xf numFmtId="4" fontId="22" fillId="21" borderId="3" xfId="43" applyNumberFormat="1" applyBorder="1" applyAlignment="1">
      <alignment horizontal="right"/>
    </xf>
    <xf numFmtId="4" fontId="1" fillId="21" borderId="4" xfId="43" applyNumberFormat="1" applyFont="1" applyBorder="1" applyAlignment="1">
      <alignment horizontal="right"/>
    </xf>
    <xf numFmtId="4" fontId="1" fillId="21" borderId="3" xfId="43" applyNumberFormat="1" applyFont="1" applyBorder="1" applyAlignment="1">
      <alignment horizontal="right"/>
    </xf>
    <xf numFmtId="4" fontId="22" fillId="25" borderId="4" xfId="44" applyNumberFormat="1" applyBorder="1" applyAlignment="1">
      <alignment horizontal="right"/>
    </xf>
    <xf numFmtId="4" fontId="22" fillId="25" borderId="3" xfId="44" applyNumberFormat="1" applyBorder="1" applyAlignment="1">
      <alignment horizontal="right"/>
    </xf>
    <xf numFmtId="4" fontId="1" fillId="25" borderId="4" xfId="44" applyNumberFormat="1" applyFont="1" applyBorder="1" applyAlignment="1">
      <alignment horizontal="right"/>
    </xf>
    <xf numFmtId="4" fontId="1" fillId="25" borderId="3" xfId="44" applyNumberFormat="1" applyFont="1" applyBorder="1" applyAlignment="1">
      <alignment horizontal="right"/>
    </xf>
    <xf numFmtId="0" fontId="22" fillId="17" borderId="1" xfId="3" applyBorder="1" applyAlignment="1">
      <alignment horizontal="left" vertical="center" wrapText="1"/>
    </xf>
    <xf numFmtId="0" fontId="22" fillId="17" borderId="2" xfId="3" applyBorder="1" applyAlignment="1">
      <alignment horizontal="left" vertical="center" wrapText="1"/>
    </xf>
    <xf numFmtId="0" fontId="22" fillId="17" borderId="4" xfId="3" applyBorder="1" applyAlignment="1">
      <alignment horizontal="left" vertical="center" wrapText="1"/>
    </xf>
    <xf numFmtId="4" fontId="22" fillId="17" borderId="4" xfId="3" applyNumberFormat="1" applyBorder="1" applyAlignment="1">
      <alignment horizontal="right"/>
    </xf>
    <xf numFmtId="4" fontId="22" fillId="17" borderId="3" xfId="3" applyNumberFormat="1" applyBorder="1" applyAlignment="1">
      <alignment horizontal="right"/>
    </xf>
    <xf numFmtId="0" fontId="22" fillId="17" borderId="3" xfId="3" applyBorder="1" applyAlignment="1">
      <alignment horizontal="left" vertical="center" wrapText="1"/>
    </xf>
    <xf numFmtId="0" fontId="1" fillId="17" borderId="4" xfId="3" applyFont="1" applyBorder="1" applyAlignment="1">
      <alignment horizontal="left" vertical="center" wrapText="1"/>
    </xf>
    <xf numFmtId="4" fontId="1" fillId="17" borderId="4" xfId="3" applyNumberFormat="1" applyFont="1" applyBorder="1" applyAlignment="1">
      <alignment horizontal="right"/>
    </xf>
    <xf numFmtId="4" fontId="1" fillId="17" borderId="3" xfId="3" applyNumberFormat="1" applyFont="1" applyBorder="1" applyAlignment="1">
      <alignment horizontal="right"/>
    </xf>
    <xf numFmtId="0" fontId="6" fillId="36" borderId="4" xfId="0" applyFont="1" applyFill="1" applyBorder="1" applyAlignment="1">
      <alignment horizontal="left" vertical="center" wrapText="1"/>
    </xf>
    <xf numFmtId="4" fontId="6" fillId="36" borderId="4" xfId="0" applyNumberFormat="1" applyFont="1" applyFill="1" applyBorder="1" applyAlignment="1">
      <alignment horizontal="right"/>
    </xf>
    <xf numFmtId="4" fontId="6" fillId="36" borderId="3" xfId="0" applyNumberFormat="1" applyFont="1" applyFill="1" applyBorder="1" applyAlignment="1">
      <alignment horizontal="right"/>
    </xf>
    <xf numFmtId="4" fontId="3" fillId="36" borderId="3" xfId="0" applyNumberFormat="1" applyFont="1" applyFill="1" applyBorder="1" applyAlignment="1">
      <alignment horizontal="right"/>
    </xf>
    <xf numFmtId="0" fontId="3" fillId="36" borderId="4" xfId="0" applyFont="1" applyFill="1" applyBorder="1" applyAlignment="1">
      <alignment horizontal="left" vertical="center" wrapText="1"/>
    </xf>
    <xf numFmtId="4" fontId="3" fillId="36" borderId="4" xfId="0" applyNumberFormat="1" applyFont="1" applyFill="1" applyBorder="1" applyAlignment="1">
      <alignment horizontal="right"/>
    </xf>
    <xf numFmtId="0" fontId="19" fillId="36" borderId="3" xfId="0" applyFont="1" applyFill="1" applyBorder="1" applyAlignment="1">
      <alignment horizontal="left" vertical="center" wrapText="1"/>
    </xf>
    <xf numFmtId="4" fontId="22" fillId="17" borderId="3" xfId="46" applyNumberFormat="1" applyBorder="1"/>
    <xf numFmtId="4" fontId="22" fillId="17" borderId="3" xfId="46" applyNumberFormat="1" applyBorder="1" applyAlignment="1">
      <alignment horizontal="right"/>
    </xf>
    <xf numFmtId="0" fontId="22" fillId="17" borderId="1" xfId="46" applyBorder="1" applyAlignment="1">
      <alignment horizontal="left" vertical="center" wrapText="1"/>
    </xf>
    <xf numFmtId="0" fontId="22" fillId="17" borderId="2" xfId="46" applyBorder="1" applyAlignment="1">
      <alignment horizontal="left" vertical="center" wrapText="1"/>
    </xf>
    <xf numFmtId="0" fontId="22" fillId="17" borderId="4" xfId="46" applyBorder="1" applyAlignment="1">
      <alignment horizontal="left" vertical="center" wrapText="1"/>
    </xf>
    <xf numFmtId="0" fontId="22" fillId="17" borderId="3" xfId="46" applyBorder="1" applyAlignment="1">
      <alignment horizontal="left" vertical="center" wrapText="1"/>
    </xf>
    <xf numFmtId="0" fontId="22" fillId="17" borderId="1" xfId="46" applyBorder="1" applyAlignment="1">
      <alignment horizontal="left"/>
    </xf>
    <xf numFmtId="0" fontId="22" fillId="17" borderId="2" xfId="46" applyBorder="1" applyAlignment="1">
      <alignment horizontal="left"/>
    </xf>
    <xf numFmtId="0" fontId="22" fillId="17" borderId="4" xfId="46" applyBorder="1" applyAlignment="1">
      <alignment horizontal="left"/>
    </xf>
    <xf numFmtId="0" fontId="22" fillId="17" borderId="3" xfId="46" applyBorder="1"/>
    <xf numFmtId="0" fontId="22" fillId="17" borderId="4" xfId="46" applyBorder="1"/>
    <xf numFmtId="0" fontId="22" fillId="17" borderId="3" xfId="46" applyBorder="1" applyAlignment="1">
      <alignment wrapText="1"/>
    </xf>
    <xf numFmtId="4" fontId="1" fillId="17" borderId="3" xfId="46" applyNumberFormat="1" applyFont="1" applyBorder="1" applyAlignment="1">
      <alignment vertical="center"/>
    </xf>
    <xf numFmtId="4" fontId="1" fillId="17" borderId="3" xfId="46" applyNumberFormat="1" applyFont="1" applyBorder="1"/>
    <xf numFmtId="4" fontId="1" fillId="17" borderId="3" xfId="46" applyNumberFormat="1" applyFont="1" applyBorder="1" applyAlignment="1">
      <alignment horizontal="right"/>
    </xf>
    <xf numFmtId="0" fontId="22" fillId="21" borderId="3" xfId="43" applyBorder="1" applyAlignment="1">
      <alignment horizontal="left" wrapText="1"/>
    </xf>
    <xf numFmtId="4" fontId="22" fillId="21" borderId="3" xfId="43" applyNumberFormat="1" applyBorder="1"/>
    <xf numFmtId="0" fontId="22" fillId="21" borderId="3" xfId="43" applyBorder="1" applyAlignment="1">
      <alignment horizontal="left"/>
    </xf>
    <xf numFmtId="0" fontId="22" fillId="21" borderId="3" xfId="43" applyBorder="1" applyAlignment="1">
      <alignment horizontal="left" vertical="center" wrapText="1"/>
    </xf>
    <xf numFmtId="0" fontId="1" fillId="21" borderId="3" xfId="43" applyFont="1" applyBorder="1" applyAlignment="1">
      <alignment horizontal="left" wrapText="1"/>
    </xf>
    <xf numFmtId="4" fontId="1" fillId="21" borderId="3" xfId="43" applyNumberFormat="1" applyFont="1" applyBorder="1"/>
    <xf numFmtId="0" fontId="22" fillId="25" borderId="1" xfId="5" applyBorder="1" applyAlignment="1">
      <alignment horizontal="left" vertical="center" wrapText="1"/>
    </xf>
    <xf numFmtId="0" fontId="22" fillId="25" borderId="2" xfId="5" applyBorder="1" applyAlignment="1">
      <alignment horizontal="left" vertical="center" wrapText="1"/>
    </xf>
    <xf numFmtId="0" fontId="22" fillId="25" borderId="4" xfId="5" applyBorder="1" applyAlignment="1">
      <alignment horizontal="left" vertical="center" wrapText="1"/>
    </xf>
    <xf numFmtId="4" fontId="22" fillId="25" borderId="3" xfId="5" applyNumberFormat="1" applyBorder="1"/>
    <xf numFmtId="4" fontId="22" fillId="25" borderId="3" xfId="5" applyNumberFormat="1" applyBorder="1" applyAlignment="1">
      <alignment horizontal="right"/>
    </xf>
    <xf numFmtId="0" fontId="1" fillId="25" borderId="1" xfId="5" applyFont="1" applyBorder="1" applyAlignment="1">
      <alignment horizontal="left" vertical="center" wrapText="1"/>
    </xf>
    <xf numFmtId="0" fontId="1" fillId="25" borderId="2" xfId="5" applyFont="1" applyBorder="1" applyAlignment="1">
      <alignment horizontal="left" vertical="center" wrapText="1"/>
    </xf>
    <xf numFmtId="0" fontId="1" fillId="25" borderId="4" xfId="5" applyFont="1" applyBorder="1" applyAlignment="1">
      <alignment horizontal="left" vertical="center" wrapText="1"/>
    </xf>
    <xf numFmtId="4" fontId="1" fillId="25" borderId="3" xfId="5" applyNumberFormat="1" applyFont="1" applyBorder="1"/>
    <xf numFmtId="4" fontId="1" fillId="25" borderId="3" xfId="5" applyNumberFormat="1" applyFont="1" applyBorder="1" applyAlignment="1">
      <alignment horizontal="right"/>
    </xf>
    <xf numFmtId="0" fontId="22" fillId="13" borderId="1" xfId="45" applyBorder="1" applyAlignment="1">
      <alignment horizontal="left"/>
    </xf>
    <xf numFmtId="0" fontId="22" fillId="13" borderId="2" xfId="45" applyBorder="1" applyAlignment="1">
      <alignment horizontal="left"/>
    </xf>
    <xf numFmtId="0" fontId="22" fillId="13" borderId="4" xfId="45" applyBorder="1" applyAlignment="1">
      <alignment horizontal="left"/>
    </xf>
    <xf numFmtId="4" fontId="22" fillId="13" borderId="3" xfId="45" applyNumberFormat="1" applyBorder="1"/>
    <xf numFmtId="4" fontId="22" fillId="13" borderId="3" xfId="45" applyNumberFormat="1" applyBorder="1" applyAlignment="1">
      <alignment horizontal="right"/>
    </xf>
    <xf numFmtId="0" fontId="22" fillId="13" borderId="1" xfId="45" applyBorder="1" applyAlignment="1">
      <alignment horizontal="left" vertical="center" wrapText="1"/>
    </xf>
    <xf numFmtId="0" fontId="22" fillId="13" borderId="2" xfId="45" applyBorder="1" applyAlignment="1">
      <alignment horizontal="left" vertical="center" wrapText="1"/>
    </xf>
    <xf numFmtId="0" fontId="22" fillId="13" borderId="4" xfId="45" applyBorder="1" applyAlignment="1">
      <alignment horizontal="left" vertical="center" wrapText="1"/>
    </xf>
    <xf numFmtId="0" fontId="22" fillId="13" borderId="3" xfId="45" applyBorder="1" applyAlignment="1">
      <alignment horizontal="left" vertical="center" wrapText="1"/>
    </xf>
    <xf numFmtId="0" fontId="22" fillId="13" borderId="3" xfId="45" applyBorder="1" applyAlignment="1">
      <alignment horizontal="left"/>
    </xf>
    <xf numFmtId="0" fontId="1" fillId="13" borderId="3" xfId="45" applyFont="1" applyBorder="1" applyAlignment="1">
      <alignment horizontal="left" wrapText="1"/>
    </xf>
    <xf numFmtId="4" fontId="1" fillId="13" borderId="3" xfId="45" applyNumberFormat="1" applyFont="1" applyBorder="1"/>
    <xf numFmtId="4" fontId="1" fillId="13" borderId="3" xfId="45" applyNumberFormat="1" applyFont="1" applyBorder="1" applyAlignment="1">
      <alignment horizontal="right"/>
    </xf>
    <xf numFmtId="0" fontId="21" fillId="37" borderId="3" xfId="0" applyFont="1" applyFill="1" applyBorder="1" applyAlignment="1">
      <alignment horizontal="left" vertical="center" wrapText="1"/>
    </xf>
    <xf numFmtId="4" fontId="21" fillId="37" borderId="3" xfId="0" applyNumberFormat="1" applyFont="1" applyFill="1" applyBorder="1"/>
    <xf numFmtId="4" fontId="1" fillId="37" borderId="3" xfId="0" applyNumberFormat="1" applyFont="1" applyFill="1" applyBorder="1"/>
    <xf numFmtId="4" fontId="3" fillId="37" borderId="3" xfId="0" applyNumberFormat="1" applyFont="1" applyFill="1" applyBorder="1" applyAlignment="1">
      <alignment horizontal="right"/>
    </xf>
    <xf numFmtId="0" fontId="3" fillId="37" borderId="4" xfId="0" applyFont="1" applyFill="1" applyBorder="1" applyAlignment="1">
      <alignment horizontal="left" vertical="center" wrapText="1"/>
    </xf>
    <xf numFmtId="4" fontId="20" fillId="37" borderId="3" xfId="0" applyNumberFormat="1" applyFont="1" applyFill="1" applyBorder="1"/>
    <xf numFmtId="4" fontId="0" fillId="37" borderId="3" xfId="0" applyNumberFormat="1" applyFill="1" applyBorder="1"/>
    <xf numFmtId="0" fontId="19" fillId="37" borderId="3" xfId="0" applyFont="1" applyFill="1" applyBorder="1" applyAlignment="1">
      <alignment horizontal="left" vertical="center" wrapText="1"/>
    </xf>
    <xf numFmtId="0" fontId="20" fillId="37" borderId="3" xfId="0" applyFont="1" applyFill="1" applyBorder="1" applyAlignment="1">
      <alignment horizontal="left"/>
    </xf>
    <xf numFmtId="0" fontId="22" fillId="17" borderId="3" xfId="46" applyBorder="1" applyAlignment="1">
      <alignment horizontal="left"/>
    </xf>
    <xf numFmtId="0" fontId="1" fillId="17" borderId="4" xfId="46" applyFont="1" applyBorder="1" applyAlignment="1">
      <alignment horizontal="left" vertical="center" wrapText="1"/>
    </xf>
    <xf numFmtId="0" fontId="22" fillId="13" borderId="1" xfId="2" applyBorder="1" applyAlignment="1">
      <alignment horizontal="left" vertical="center" wrapText="1"/>
    </xf>
    <xf numFmtId="0" fontId="22" fillId="13" borderId="2" xfId="2" applyBorder="1" applyAlignment="1">
      <alignment horizontal="left" vertical="center" wrapText="1"/>
    </xf>
    <xf numFmtId="0" fontId="22" fillId="13" borderId="4" xfId="2" applyBorder="1" applyAlignment="1">
      <alignment horizontal="left" vertical="center" wrapText="1"/>
    </xf>
    <xf numFmtId="4" fontId="22" fillId="13" borderId="3" xfId="2" applyNumberFormat="1" applyBorder="1"/>
    <xf numFmtId="4" fontId="22" fillId="13" borderId="3" xfId="2" applyNumberFormat="1" applyBorder="1" applyAlignment="1">
      <alignment horizontal="right"/>
    </xf>
    <xf numFmtId="0" fontId="1" fillId="13" borderId="1" xfId="2" applyFont="1" applyBorder="1" applyAlignment="1">
      <alignment horizontal="left" vertical="center" wrapText="1"/>
    </xf>
    <xf numFmtId="0" fontId="1" fillId="13" borderId="2" xfId="2" applyFont="1" applyBorder="1" applyAlignment="1">
      <alignment horizontal="left" vertical="center" wrapText="1"/>
    </xf>
    <xf numFmtId="0" fontId="1" fillId="13" borderId="4" xfId="2" applyFont="1" applyBorder="1" applyAlignment="1">
      <alignment horizontal="left" vertical="center" wrapText="1"/>
    </xf>
    <xf numFmtId="4" fontId="1" fillId="13" borderId="3" xfId="2" applyNumberFormat="1" applyFont="1" applyBorder="1"/>
    <xf numFmtId="4" fontId="1" fillId="13" borderId="3" xfId="2" applyNumberFormat="1" applyFont="1" applyBorder="1" applyAlignment="1">
      <alignment horizontal="right"/>
    </xf>
    <xf numFmtId="4" fontId="22" fillId="33" borderId="3" xfId="47" applyNumberFormat="1" applyBorder="1"/>
    <xf numFmtId="4" fontId="1" fillId="33" borderId="3" xfId="47" applyNumberFormat="1" applyFont="1" applyBorder="1"/>
    <xf numFmtId="2" fontId="0" fillId="0" borderId="0" xfId="0" applyNumberFormat="1"/>
    <xf numFmtId="2" fontId="1" fillId="0" borderId="0" xfId="0" applyNumberFormat="1" applyFont="1"/>
    <xf numFmtId="0" fontId="22" fillId="29" borderId="1" xfId="48" applyBorder="1" applyAlignment="1">
      <alignment horizontal="left" vertical="center" wrapText="1"/>
    </xf>
    <xf numFmtId="0" fontId="22" fillId="29" borderId="2" xfId="48" applyBorder="1" applyAlignment="1">
      <alignment horizontal="left" vertical="center" wrapText="1"/>
    </xf>
    <xf numFmtId="0" fontId="22" fillId="29" borderId="4" xfId="48" applyBorder="1" applyAlignment="1">
      <alignment horizontal="left" vertical="center" wrapText="1"/>
    </xf>
    <xf numFmtId="4" fontId="1" fillId="0" borderId="15" xfId="46" applyNumberFormat="1" applyFont="1" applyFill="1" applyBorder="1"/>
    <xf numFmtId="4" fontId="22" fillId="29" borderId="3" xfId="6" applyNumberFormat="1" applyBorder="1"/>
    <xf numFmtId="4" fontId="22" fillId="29" borderId="3" xfId="6" applyNumberFormat="1" applyBorder="1" applyAlignment="1">
      <alignment horizontal="right"/>
    </xf>
    <xf numFmtId="0" fontId="1" fillId="29" borderId="1" xfId="6" applyFont="1" applyBorder="1" applyAlignment="1">
      <alignment horizontal="left" vertical="center" wrapText="1"/>
    </xf>
    <xf numFmtId="0" fontId="1" fillId="29" borderId="2" xfId="6" applyFont="1" applyBorder="1" applyAlignment="1">
      <alignment horizontal="left" vertical="center" wrapText="1"/>
    </xf>
    <xf numFmtId="0" fontId="1" fillId="29" borderId="4" xfId="6" applyFont="1" applyBorder="1" applyAlignment="1">
      <alignment horizontal="left" vertical="center" wrapText="1"/>
    </xf>
    <xf numFmtId="4" fontId="1" fillId="29" borderId="3" xfId="6" applyNumberFormat="1" applyFont="1" applyBorder="1"/>
    <xf numFmtId="4" fontId="1" fillId="29" borderId="3" xfId="6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2" fontId="7" fillId="3" borderId="3" xfId="0" applyNumberFormat="1" applyFont="1" applyFill="1" applyBorder="1" applyAlignment="1">
      <alignment wrapText="1"/>
    </xf>
    <xf numFmtId="2" fontId="3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>
      <alignment horizontal="right" vertical="center" wrapText="1"/>
    </xf>
    <xf numFmtId="4" fontId="3" fillId="3" borderId="3" xfId="0" quotePrefix="1" applyNumberFormat="1" applyFont="1" applyFill="1" applyBorder="1" applyAlignment="1">
      <alignment horizontal="right" wrapText="1"/>
    </xf>
    <xf numFmtId="2" fontId="22" fillId="13" borderId="3" xfId="2" applyNumberFormat="1" applyBorder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4" borderId="1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2" fillId="33" borderId="1" xfId="47" applyBorder="1" applyAlignment="1">
      <alignment horizontal="left" vertical="center" wrapText="1"/>
    </xf>
    <xf numFmtId="0" fontId="22" fillId="33" borderId="2" xfId="47" applyBorder="1" applyAlignment="1">
      <alignment horizontal="left" vertical="center" wrapText="1"/>
    </xf>
    <xf numFmtId="0" fontId="22" fillId="33" borderId="4" xfId="47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33" borderId="1" xfId="47" applyFont="1" applyBorder="1" applyAlignment="1">
      <alignment horizontal="left" vertical="center" wrapText="1"/>
    </xf>
    <xf numFmtId="0" fontId="1" fillId="33" borderId="2" xfId="47" applyFont="1" applyBorder="1" applyAlignment="1">
      <alignment horizontal="left" vertical="center" wrapText="1"/>
    </xf>
    <xf numFmtId="0" fontId="1" fillId="33" borderId="4" xfId="47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2" fillId="17" borderId="1" xfId="3" applyBorder="1" applyAlignment="1">
      <alignment horizontal="left" vertical="center" wrapText="1"/>
    </xf>
    <xf numFmtId="0" fontId="22" fillId="17" borderId="2" xfId="3" applyBorder="1" applyAlignment="1">
      <alignment horizontal="left" vertical="center" wrapText="1"/>
    </xf>
    <xf numFmtId="0" fontId="22" fillId="17" borderId="4" xfId="3" applyBorder="1" applyAlignment="1">
      <alignment horizontal="left" vertical="center" wrapText="1"/>
    </xf>
    <xf numFmtId="0" fontId="22" fillId="17" borderId="3" xfId="3" applyBorder="1" applyAlignment="1">
      <alignment horizontal="left" vertical="center" wrapText="1"/>
    </xf>
    <xf numFmtId="0" fontId="3" fillId="36" borderId="1" xfId="0" applyFont="1" applyFill="1" applyBorder="1" applyAlignment="1">
      <alignment horizontal="left" vertical="center" wrapText="1"/>
    </xf>
    <xf numFmtId="0" fontId="3" fillId="36" borderId="2" xfId="0" applyFont="1" applyFill="1" applyBorder="1" applyAlignment="1">
      <alignment horizontal="left" vertical="center" wrapText="1"/>
    </xf>
    <xf numFmtId="0" fontId="3" fillId="36" borderId="4" xfId="0" applyFont="1" applyFill="1" applyBorder="1" applyAlignment="1">
      <alignment horizontal="left" vertical="center" wrapText="1"/>
    </xf>
    <xf numFmtId="0" fontId="6" fillId="36" borderId="1" xfId="0" applyFont="1" applyFill="1" applyBorder="1" applyAlignment="1">
      <alignment horizontal="left" vertical="center" wrapText="1"/>
    </xf>
    <xf numFmtId="0" fontId="6" fillId="36" borderId="2" xfId="0" applyFont="1" applyFill="1" applyBorder="1" applyAlignment="1">
      <alignment horizontal="left" vertical="center" wrapText="1"/>
    </xf>
    <xf numFmtId="0" fontId="6" fillId="36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" fillId="17" borderId="1" xfId="3" applyFont="1" applyBorder="1" applyAlignment="1">
      <alignment horizontal="left" vertical="center" wrapText="1"/>
    </xf>
    <xf numFmtId="0" fontId="1" fillId="17" borderId="2" xfId="3" applyFont="1" applyBorder="1" applyAlignment="1">
      <alignment horizontal="left" vertical="center" wrapText="1"/>
    </xf>
    <xf numFmtId="0" fontId="1" fillId="17" borderId="4" xfId="3" applyFont="1" applyBorder="1" applyAlignment="1">
      <alignment horizontal="left" vertical="center" wrapText="1"/>
    </xf>
    <xf numFmtId="0" fontId="3" fillId="36" borderId="3" xfId="0" applyFont="1" applyFill="1" applyBorder="1" applyAlignment="1">
      <alignment horizontal="left" vertical="center" wrapText="1"/>
    </xf>
    <xf numFmtId="0" fontId="22" fillId="17" borderId="3" xfId="46" applyBorder="1" applyAlignment="1">
      <alignment horizontal="left" vertical="center" wrapText="1"/>
    </xf>
    <xf numFmtId="0" fontId="22" fillId="17" borderId="1" xfId="46" applyBorder="1" applyAlignment="1">
      <alignment horizontal="left"/>
    </xf>
    <xf numFmtId="0" fontId="22" fillId="17" borderId="2" xfId="46" applyBorder="1" applyAlignment="1">
      <alignment horizontal="left"/>
    </xf>
    <xf numFmtId="0" fontId="22" fillId="17" borderId="4" xfId="46" applyBorder="1" applyAlignment="1">
      <alignment horizontal="left"/>
    </xf>
    <xf numFmtId="4" fontId="1" fillId="17" borderId="1" xfId="46" applyNumberFormat="1" applyFont="1" applyBorder="1" applyAlignment="1">
      <alignment horizontal="left"/>
    </xf>
    <xf numFmtId="4" fontId="1" fillId="17" borderId="2" xfId="46" applyNumberFormat="1" applyFont="1" applyBorder="1" applyAlignment="1">
      <alignment horizontal="left"/>
    </xf>
    <xf numFmtId="4" fontId="1" fillId="17" borderId="4" xfId="46" applyNumberFormat="1" applyFont="1" applyBorder="1" applyAlignment="1">
      <alignment horizontal="left"/>
    </xf>
    <xf numFmtId="0" fontId="22" fillId="17" borderId="1" xfId="46" applyBorder="1" applyAlignment="1">
      <alignment horizontal="left" vertical="center" wrapText="1"/>
    </xf>
    <xf numFmtId="0" fontId="22" fillId="17" borderId="2" xfId="46" applyBorder="1" applyAlignment="1">
      <alignment horizontal="left" vertical="center" wrapText="1"/>
    </xf>
    <xf numFmtId="0" fontId="22" fillId="17" borderId="4" xfId="46" applyBorder="1" applyAlignment="1">
      <alignment horizontal="left" vertical="center" wrapText="1"/>
    </xf>
    <xf numFmtId="0" fontId="1" fillId="21" borderId="1" xfId="43" applyFont="1" applyBorder="1" applyAlignment="1">
      <alignment horizontal="left"/>
    </xf>
    <xf numFmtId="0" fontId="1" fillId="21" borderId="2" xfId="43" applyFont="1" applyBorder="1" applyAlignment="1">
      <alignment horizontal="left"/>
    </xf>
    <xf numFmtId="0" fontId="1" fillId="21" borderId="4" xfId="43" applyFont="1" applyBorder="1" applyAlignment="1">
      <alignment horizontal="left"/>
    </xf>
    <xf numFmtId="0" fontId="22" fillId="21" borderId="1" xfId="43" applyBorder="1" applyAlignment="1">
      <alignment horizontal="left"/>
    </xf>
    <xf numFmtId="0" fontId="22" fillId="21" borderId="2" xfId="43" applyBorder="1" applyAlignment="1">
      <alignment horizontal="left"/>
    </xf>
    <xf numFmtId="0" fontId="22" fillId="21" borderId="4" xfId="43" applyBorder="1" applyAlignment="1">
      <alignment horizontal="left"/>
    </xf>
    <xf numFmtId="0" fontId="22" fillId="21" borderId="3" xfId="43" applyBorder="1" applyAlignment="1">
      <alignment horizontal="left" vertical="center" wrapText="1"/>
    </xf>
    <xf numFmtId="0" fontId="22" fillId="21" borderId="1" xfId="43" applyBorder="1" applyAlignment="1">
      <alignment horizontal="left" vertical="center" wrapText="1"/>
    </xf>
    <xf numFmtId="0" fontId="22" fillId="21" borderId="2" xfId="43" applyBorder="1" applyAlignment="1">
      <alignment horizontal="left" vertical="center" wrapText="1"/>
    </xf>
    <xf numFmtId="0" fontId="22" fillId="21" borderId="4" xfId="43" applyBorder="1" applyAlignment="1">
      <alignment horizontal="left" vertical="center" wrapText="1"/>
    </xf>
    <xf numFmtId="0" fontId="1" fillId="13" borderId="1" xfId="45" applyFont="1" applyBorder="1" applyAlignment="1">
      <alignment horizontal="left"/>
    </xf>
    <xf numFmtId="0" fontId="1" fillId="13" borderId="2" xfId="45" applyFont="1" applyBorder="1" applyAlignment="1">
      <alignment horizontal="left"/>
    </xf>
    <xf numFmtId="0" fontId="1" fillId="13" borderId="4" xfId="45" applyFont="1" applyBorder="1" applyAlignment="1">
      <alignment horizontal="left"/>
    </xf>
    <xf numFmtId="0" fontId="22" fillId="13" borderId="1" xfId="45" applyBorder="1" applyAlignment="1">
      <alignment horizontal="left" vertical="center" wrapText="1"/>
    </xf>
    <xf numFmtId="0" fontId="22" fillId="13" borderId="2" xfId="45" applyBorder="1" applyAlignment="1">
      <alignment horizontal="left" vertical="center" wrapText="1"/>
    </xf>
    <xf numFmtId="0" fontId="22" fillId="13" borderId="4" xfId="45" applyBorder="1" applyAlignment="1">
      <alignment horizontal="left" vertical="center" wrapText="1"/>
    </xf>
    <xf numFmtId="0" fontId="21" fillId="37" borderId="1" xfId="0" applyFont="1" applyFill="1" applyBorder="1" applyAlignment="1">
      <alignment horizontal="left"/>
    </xf>
    <xf numFmtId="0" fontId="21" fillId="37" borderId="2" xfId="0" applyFont="1" applyFill="1" applyBorder="1" applyAlignment="1">
      <alignment horizontal="left"/>
    </xf>
    <xf numFmtId="0" fontId="21" fillId="37" borderId="4" xfId="0" applyFont="1" applyFill="1" applyBorder="1" applyAlignment="1">
      <alignment horizontal="left"/>
    </xf>
    <xf numFmtId="0" fontId="3" fillId="37" borderId="1" xfId="0" applyFont="1" applyFill="1" applyBorder="1" applyAlignment="1">
      <alignment horizontal="left" vertical="center" wrapText="1"/>
    </xf>
    <xf numFmtId="0" fontId="3" fillId="37" borderId="2" xfId="0" applyFont="1" applyFill="1" applyBorder="1" applyAlignment="1">
      <alignment horizontal="left" vertical="center" wrapText="1"/>
    </xf>
    <xf numFmtId="0" fontId="3" fillId="37" borderId="4" xfId="0" applyFont="1" applyFill="1" applyBorder="1" applyAlignment="1">
      <alignment horizontal="left" vertical="center" wrapText="1"/>
    </xf>
    <xf numFmtId="0" fontId="3" fillId="37" borderId="3" xfId="0" applyFont="1" applyFill="1" applyBorder="1" applyAlignment="1">
      <alignment horizontal="left" vertical="center" wrapText="1"/>
    </xf>
    <xf numFmtId="0" fontId="1" fillId="25" borderId="1" xfId="44" applyFont="1" applyBorder="1" applyAlignment="1">
      <alignment horizontal="left" vertical="center" wrapText="1"/>
    </xf>
    <xf numFmtId="0" fontId="1" fillId="25" borderId="2" xfId="44" applyFont="1" applyBorder="1" applyAlignment="1">
      <alignment horizontal="left" vertical="center" wrapText="1"/>
    </xf>
    <xf numFmtId="0" fontId="1" fillId="25" borderId="4" xfId="44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17" borderId="1" xfId="46" applyFont="1" applyBorder="1" applyAlignment="1">
      <alignment horizontal="left" vertical="center" wrapText="1"/>
    </xf>
    <xf numFmtId="0" fontId="1" fillId="17" borderId="2" xfId="46" applyFont="1" applyBorder="1" applyAlignment="1">
      <alignment horizontal="left" vertical="center" wrapText="1"/>
    </xf>
    <xf numFmtId="0" fontId="1" fillId="17" borderId="4" xfId="46" applyFont="1" applyBorder="1" applyAlignment="1">
      <alignment horizontal="left" vertical="center" wrapText="1"/>
    </xf>
    <xf numFmtId="0" fontId="22" fillId="13" borderId="3" xfId="45" applyBorder="1" applyAlignment="1">
      <alignment horizontal="left" vertical="center" wrapText="1"/>
    </xf>
    <xf numFmtId="0" fontId="22" fillId="13" borderId="1" xfId="45" applyBorder="1" applyAlignment="1">
      <alignment horizontal="left"/>
    </xf>
    <xf numFmtId="0" fontId="22" fillId="13" borderId="2" xfId="45" applyBorder="1" applyAlignment="1">
      <alignment horizontal="left"/>
    </xf>
    <xf numFmtId="0" fontId="22" fillId="13" borderId="4" xfId="45" applyBorder="1" applyAlignment="1">
      <alignment horizontal="left"/>
    </xf>
    <xf numFmtId="0" fontId="20" fillId="37" borderId="1" xfId="0" applyFont="1" applyFill="1" applyBorder="1" applyAlignment="1">
      <alignment horizontal="left"/>
    </xf>
    <xf numFmtId="0" fontId="20" fillId="37" borderId="2" xfId="0" applyFont="1" applyFill="1" applyBorder="1" applyAlignment="1">
      <alignment horizontal="left"/>
    </xf>
    <xf numFmtId="0" fontId="20" fillId="37" borderId="4" xfId="0" applyFont="1" applyFill="1" applyBorder="1" applyAlignment="1">
      <alignment horizontal="left"/>
    </xf>
    <xf numFmtId="0" fontId="39" fillId="0" borderId="0" xfId="0" applyFont="1" applyAlignment="1">
      <alignment vertical="top"/>
    </xf>
  </cellXfs>
  <cellStyles count="49">
    <cellStyle name="20% - Accent1" xfId="45" builtinId="30"/>
    <cellStyle name="20% - Accent2" xfId="46" builtinId="34"/>
    <cellStyle name="20% - Accent3" xfId="43" builtinId="38"/>
    <cellStyle name="20% - Accent4" xfId="44" builtinId="42"/>
    <cellStyle name="20% - Accent5" xfId="48" builtinId="46"/>
    <cellStyle name="20% - Accent6" xfId="47" builtinId="50"/>
    <cellStyle name="20% - Isticanje1 2" xfId="2" xr:uid="{A3ECAE1E-45C9-401F-B61F-CE3990686FF1}"/>
    <cellStyle name="20% - Isticanje2 2" xfId="3" xr:uid="{7C834140-4380-42EE-88A8-A273C2095C11}"/>
    <cellStyle name="20% - Isticanje3 2" xfId="4" xr:uid="{68B29766-308B-4770-B5EA-6A3031D79256}"/>
    <cellStyle name="20% - Isticanje4 2" xfId="5" xr:uid="{9FD62203-6B25-422A-BACB-D3A88C6ABAD5}"/>
    <cellStyle name="20% - Isticanje5 2" xfId="6" xr:uid="{7527BC05-C3DB-4795-ACA5-8F9107718A4D}"/>
    <cellStyle name="20% - Isticanje6 2" xfId="7" xr:uid="{5448585F-1CAC-4F8E-97A9-2C86BBD8E5C8}"/>
    <cellStyle name="40% - Isticanje1 2" xfId="8" xr:uid="{4E144D8D-14FE-4CCC-B063-18E1FC466828}"/>
    <cellStyle name="40% - Isticanje2 2" xfId="9" xr:uid="{33CA0F41-4778-41B2-8B6D-A3BA49971C7F}"/>
    <cellStyle name="40% - Isticanje3 2" xfId="10" xr:uid="{10E489B3-1FA9-489D-BE94-4606E1A6F323}"/>
    <cellStyle name="40% - Isticanje4 2" xfId="11" xr:uid="{23D2E4F4-5504-4418-B3AA-84C067AA8361}"/>
    <cellStyle name="40% - Isticanje5 2" xfId="12" xr:uid="{0A1BAF47-D308-4C88-9112-C3DC0F757808}"/>
    <cellStyle name="40% - Isticanje6 2" xfId="13" xr:uid="{A0C21B36-0195-41BA-9B26-4674A12B9BA7}"/>
    <cellStyle name="60% - Isticanje1 2" xfId="14" xr:uid="{78FDC761-2EE9-4892-BAC2-32866978E3BF}"/>
    <cellStyle name="60% - Isticanje2 2" xfId="15" xr:uid="{236417FE-56CC-47A0-9FD5-CD43DA19E2C8}"/>
    <cellStyle name="60% - Isticanje3 2" xfId="16" xr:uid="{1B4C8025-24A0-49D1-A06B-BC6CFC5198BF}"/>
    <cellStyle name="60% - Isticanje4 2" xfId="17" xr:uid="{0FA312F6-2FFF-49EE-8F35-49CA3EC6ECBE}"/>
    <cellStyle name="60% - Isticanje5 2" xfId="18" xr:uid="{7674BE70-3141-4F3B-B99E-1836C7FF9D29}"/>
    <cellStyle name="60% - Isticanje6 2" xfId="19" xr:uid="{AA03C3B3-EFFF-4751-BD06-336AE698452C}"/>
    <cellStyle name="Bilješka 2" xfId="20" xr:uid="{5458AEB5-747A-4FF4-A2F6-27AA5BC82FF3}"/>
    <cellStyle name="Dobro 2" xfId="21" xr:uid="{A58A62A4-BF79-4696-BA58-227F8DD6D92F}"/>
    <cellStyle name="Isticanje1 2" xfId="22" xr:uid="{CF27518A-6B9C-4602-ABD6-5B80C88C1B73}"/>
    <cellStyle name="Isticanje2 2" xfId="23" xr:uid="{BFF84347-3E85-4D9C-8169-725AA78B29B2}"/>
    <cellStyle name="Isticanje3 2" xfId="24" xr:uid="{B119EDA1-3EDD-4EBC-8C90-5EF52CCC8CD2}"/>
    <cellStyle name="Isticanje4 2" xfId="25" xr:uid="{17A99D7C-B14A-48C8-A6F4-A5EEC80A5BA3}"/>
    <cellStyle name="Isticanje5 2" xfId="26" xr:uid="{C7F7AB9D-6A56-45B4-B9AF-5D40859F80ED}"/>
    <cellStyle name="Isticanje6 2" xfId="27" xr:uid="{3B79F200-03F9-4B33-84F1-99F66A8B1CA1}"/>
    <cellStyle name="Izlaz 2" xfId="28" xr:uid="{1B344416-A892-41CF-A30F-D5FEA864090E}"/>
    <cellStyle name="Izračun 2" xfId="29" xr:uid="{DF5CE93A-420E-4A98-B609-78D48F642ACD}"/>
    <cellStyle name="Loše 2" xfId="30" xr:uid="{CC547C27-8D3A-44D2-8F5E-27163C3A0B9C}"/>
    <cellStyle name="Naslov 1 2" xfId="32" xr:uid="{9FB16328-1175-4728-828C-831C9078E772}"/>
    <cellStyle name="Naslov 2 2" xfId="33" xr:uid="{B906C4A5-407C-48EE-BC78-7F52155A7846}"/>
    <cellStyle name="Naslov 3 2" xfId="34" xr:uid="{925E51A8-2C42-4EDE-87C1-11DC410F7814}"/>
    <cellStyle name="Naslov 4 2" xfId="35" xr:uid="{24819CF4-DA86-4548-A149-A2ACEDAC147A}"/>
    <cellStyle name="Naslov 5" xfId="31" xr:uid="{CDA5676B-4ED7-476E-8117-CBFEC3FD05FA}"/>
    <cellStyle name="Neutralno 2" xfId="36" xr:uid="{BA4F8D63-6AF4-435C-9116-DFC15E05E25E}"/>
    <cellStyle name="Normal" xfId="0" builtinId="0"/>
    <cellStyle name="Obično_List4" xfId="1" xr:uid="{00000000-0005-0000-0000-000001000000}"/>
    <cellStyle name="Povezana ćelija 2" xfId="37" xr:uid="{9BDA419C-B2A7-4714-AE8E-EB8FD02B11BB}"/>
    <cellStyle name="Provjera ćelije 2" xfId="38" xr:uid="{7D1F2AD7-74FD-4FBB-8E43-BD154E1FAECB}"/>
    <cellStyle name="Tekst objašnjenja 2" xfId="39" xr:uid="{E8C8CD7D-6441-4FC5-A77D-7F7923D5C5F0}"/>
    <cellStyle name="Tekst upozorenja 2" xfId="40" xr:uid="{FB425530-358E-442F-9A80-30D179235463}"/>
    <cellStyle name="Ukupni zbroj 2" xfId="41" xr:uid="{CD7B40E1-1469-4AB4-BD4D-ED0A797882CC}"/>
    <cellStyle name="Unos 2" xfId="42" xr:uid="{F440CE41-A681-4E1D-9C71-5B14679A50F3}"/>
  </cellStyles>
  <dxfs count="0"/>
  <tableStyles count="0" defaultTableStyle="TableStyleMedium2" defaultPivotStyle="PivotStyleLight16"/>
  <colors>
    <mruColors>
      <color rgb="FFF5D5FF"/>
      <color rgb="FFF9A091"/>
      <color rgb="FFFF9933"/>
      <color rgb="FFDD7555"/>
      <color rgb="FFEAA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7"/>
  <sheetViews>
    <sheetView workbookViewId="0">
      <selection activeCell="N11" sqref="N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15" customHeight="1" x14ac:dyDescent="0.25">
      <c r="B1" s="336"/>
      <c r="C1" s="336"/>
      <c r="D1" s="336"/>
      <c r="E1" s="336"/>
      <c r="F1" s="336"/>
    </row>
    <row r="2" spans="2:13" ht="15" customHeight="1" x14ac:dyDescent="0.25">
      <c r="B2" s="336"/>
      <c r="C2" s="336"/>
      <c r="D2" s="336"/>
      <c r="E2" s="336"/>
      <c r="F2" s="336"/>
    </row>
    <row r="3" spans="2:13" ht="42" customHeight="1" x14ac:dyDescent="0.25">
      <c r="B3" s="235" t="s">
        <v>198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8"/>
    </row>
    <row r="4" spans="2:13" ht="18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15.75" customHeight="1" x14ac:dyDescent="0.25">
      <c r="B5" s="235" t="s">
        <v>12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7"/>
    </row>
    <row r="6" spans="2:13" ht="18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2:13" ht="18" customHeight="1" x14ac:dyDescent="0.25">
      <c r="B7" s="235" t="s">
        <v>60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6"/>
    </row>
    <row r="8" spans="2:13" ht="18" customHeight="1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26"/>
    </row>
    <row r="9" spans="2:13" ht="18" customHeight="1" x14ac:dyDescent="0.25">
      <c r="B9" s="225" t="s">
        <v>71</v>
      </c>
      <c r="C9" s="225"/>
      <c r="D9" s="225"/>
      <c r="E9" s="225"/>
      <c r="F9" s="225"/>
      <c r="G9" s="5"/>
      <c r="H9" s="6"/>
      <c r="I9" s="6"/>
      <c r="J9" s="6"/>
      <c r="K9" s="33"/>
      <c r="L9" s="33"/>
    </row>
    <row r="10" spans="2:13" ht="25.5" x14ac:dyDescent="0.25">
      <c r="B10" s="228" t="s">
        <v>8</v>
      </c>
      <c r="C10" s="228"/>
      <c r="D10" s="228"/>
      <c r="E10" s="228"/>
      <c r="F10" s="228"/>
      <c r="G10" s="30" t="s">
        <v>140</v>
      </c>
      <c r="H10" s="30" t="s">
        <v>154</v>
      </c>
      <c r="I10" s="30" t="s">
        <v>155</v>
      </c>
      <c r="J10" s="30" t="s">
        <v>156</v>
      </c>
      <c r="K10" s="30" t="s">
        <v>27</v>
      </c>
      <c r="L10" s="30" t="s">
        <v>57</v>
      </c>
    </row>
    <row r="11" spans="2:13" x14ac:dyDescent="0.25">
      <c r="B11" s="242">
        <v>1</v>
      </c>
      <c r="C11" s="242"/>
      <c r="D11" s="242"/>
      <c r="E11" s="242"/>
      <c r="F11" s="243"/>
      <c r="G11" s="37">
        <v>2</v>
      </c>
      <c r="H11" s="36">
        <v>3</v>
      </c>
      <c r="I11" s="36">
        <v>4</v>
      </c>
      <c r="J11" s="36">
        <v>5</v>
      </c>
      <c r="K11" s="36" t="s">
        <v>39</v>
      </c>
      <c r="L11" s="36" t="s">
        <v>40</v>
      </c>
    </row>
    <row r="12" spans="2:13" x14ac:dyDescent="0.25">
      <c r="B12" s="226" t="s">
        <v>29</v>
      </c>
      <c r="C12" s="227"/>
      <c r="D12" s="227"/>
      <c r="E12" s="227"/>
      <c r="F12" s="240"/>
      <c r="G12" s="65">
        <v>144713.93</v>
      </c>
      <c r="H12" s="68">
        <v>868696.01</v>
      </c>
      <c r="I12" s="68">
        <v>1439827.01</v>
      </c>
      <c r="J12" s="82">
        <v>561302.37</v>
      </c>
      <c r="K12" s="82">
        <f>J12/G12*100</f>
        <v>387.87031075722979</v>
      </c>
      <c r="L12" s="82">
        <f>J12/I12*100</f>
        <v>38.984014475461187</v>
      </c>
    </row>
    <row r="13" spans="2:13" x14ac:dyDescent="0.25">
      <c r="B13" s="241" t="s">
        <v>28</v>
      </c>
      <c r="C13" s="240"/>
      <c r="D13" s="240"/>
      <c r="E13" s="240"/>
      <c r="F13" s="240"/>
      <c r="G13" s="65"/>
      <c r="H13" s="68"/>
      <c r="I13" s="66"/>
      <c r="J13" s="83"/>
      <c r="K13" s="82"/>
      <c r="L13" s="82" t="e">
        <f t="shared" ref="L13:L18" si="0">J13/I13*100</f>
        <v>#DIV/0!</v>
      </c>
    </row>
    <row r="14" spans="2:13" x14ac:dyDescent="0.25">
      <c r="B14" s="237" t="s">
        <v>0</v>
      </c>
      <c r="C14" s="238"/>
      <c r="D14" s="238"/>
      <c r="E14" s="238"/>
      <c r="F14" s="239"/>
      <c r="G14" s="79">
        <v>144713.93</v>
      </c>
      <c r="H14" s="70">
        <v>868696.01</v>
      </c>
      <c r="I14" s="70">
        <v>1439827.01</v>
      </c>
      <c r="J14" s="84">
        <v>561302.37</v>
      </c>
      <c r="K14" s="84">
        <f t="shared" ref="K14:K18" si="1">J14/G14*100</f>
        <v>387.87031075722979</v>
      </c>
      <c r="L14" s="82">
        <f t="shared" si="0"/>
        <v>38.984014475461187</v>
      </c>
    </row>
    <row r="15" spans="2:13" x14ac:dyDescent="0.25">
      <c r="B15" s="246" t="s">
        <v>30</v>
      </c>
      <c r="C15" s="227"/>
      <c r="D15" s="227"/>
      <c r="E15" s="227"/>
      <c r="F15" s="227"/>
      <c r="G15" s="67">
        <v>133381.10999999999</v>
      </c>
      <c r="H15" s="68">
        <v>813294.84</v>
      </c>
      <c r="I15" s="68">
        <v>970175.84</v>
      </c>
      <c r="J15" s="85">
        <v>309389.75</v>
      </c>
      <c r="K15" s="82">
        <f t="shared" si="1"/>
        <v>231.95919572119323</v>
      </c>
      <c r="L15" s="82">
        <f t="shared" si="0"/>
        <v>31.890069536260562</v>
      </c>
    </row>
    <row r="16" spans="2:13" x14ac:dyDescent="0.25">
      <c r="B16" s="241" t="s">
        <v>31</v>
      </c>
      <c r="C16" s="240"/>
      <c r="D16" s="240"/>
      <c r="E16" s="240"/>
      <c r="F16" s="240"/>
      <c r="G16" s="67">
        <v>40157.560000000005</v>
      </c>
      <c r="H16" s="68">
        <v>55401.17</v>
      </c>
      <c r="I16" s="68">
        <v>469651.17</v>
      </c>
      <c r="J16" s="82">
        <v>243206.15</v>
      </c>
      <c r="K16" s="82">
        <f t="shared" si="1"/>
        <v>605.6297992208689</v>
      </c>
      <c r="L16" s="82">
        <f t="shared" si="0"/>
        <v>51.784423319971715</v>
      </c>
    </row>
    <row r="17" spans="1:49" x14ac:dyDescent="0.25">
      <c r="B17" s="80" t="s">
        <v>1</v>
      </c>
      <c r="C17" s="78"/>
      <c r="D17" s="78"/>
      <c r="E17" s="78"/>
      <c r="F17" s="78"/>
      <c r="G17" s="72">
        <f>SUM(G15:G16)</f>
        <v>173538.66999999998</v>
      </c>
      <c r="H17" s="70">
        <f>SUM(H15:H16)</f>
        <v>868696.01</v>
      </c>
      <c r="I17" s="70">
        <f>SUM(I15:I16)</f>
        <v>1439827.01</v>
      </c>
      <c r="J17" s="84">
        <f>SUM(J15:J16)</f>
        <v>552595.9</v>
      </c>
      <c r="K17" s="84">
        <f t="shared" si="1"/>
        <v>318.42810596623798</v>
      </c>
      <c r="L17" s="82">
        <f t="shared" si="0"/>
        <v>38.379325860819904</v>
      </c>
    </row>
    <row r="18" spans="1:49" x14ac:dyDescent="0.25">
      <c r="B18" s="245" t="s">
        <v>2</v>
      </c>
      <c r="C18" s="238"/>
      <c r="D18" s="238"/>
      <c r="E18" s="238"/>
      <c r="F18" s="238"/>
      <c r="G18" s="72">
        <f>G17-G12</f>
        <v>28824.739999999991</v>
      </c>
      <c r="H18" s="81">
        <v>0</v>
      </c>
      <c r="I18" s="81">
        <v>0</v>
      </c>
      <c r="J18" s="86">
        <f>J12-J17</f>
        <v>8706.4699999999721</v>
      </c>
      <c r="K18" s="84">
        <f t="shared" si="1"/>
        <v>30.204851804387395</v>
      </c>
      <c r="L18" s="82" t="e">
        <f t="shared" si="0"/>
        <v>#DIV/0!</v>
      </c>
    </row>
    <row r="19" spans="1:49" ht="18" x14ac:dyDescent="0.25">
      <c r="B19" s="3"/>
      <c r="C19" s="7"/>
      <c r="D19" s="7"/>
      <c r="E19" s="7"/>
      <c r="F19" s="7"/>
      <c r="G19" s="7"/>
      <c r="H19" s="7"/>
      <c r="I19" s="7"/>
      <c r="J19" s="75"/>
      <c r="K19" s="1"/>
      <c r="L19" s="1"/>
      <c r="M19" s="1"/>
    </row>
    <row r="20" spans="1:49" ht="18" customHeight="1" x14ac:dyDescent="0.25">
      <c r="B20" s="225" t="s">
        <v>68</v>
      </c>
      <c r="C20" s="225"/>
      <c r="D20" s="225"/>
      <c r="E20" s="225"/>
      <c r="F20" s="225"/>
      <c r="G20" s="7"/>
      <c r="H20" s="7"/>
      <c r="I20" s="7"/>
      <c r="J20" s="7"/>
      <c r="K20" s="1"/>
      <c r="L20" s="1"/>
      <c r="M20" s="1"/>
    </row>
    <row r="21" spans="1:49" ht="25.5" x14ac:dyDescent="0.25">
      <c r="B21" s="228" t="s">
        <v>8</v>
      </c>
      <c r="C21" s="228"/>
      <c r="D21" s="228"/>
      <c r="E21" s="228"/>
      <c r="F21" s="228"/>
      <c r="G21" s="30" t="s">
        <v>140</v>
      </c>
      <c r="H21" s="2" t="s">
        <v>154</v>
      </c>
      <c r="I21" s="2" t="s">
        <v>155</v>
      </c>
      <c r="J21" s="2" t="s">
        <v>156</v>
      </c>
      <c r="K21" s="2" t="s">
        <v>27</v>
      </c>
      <c r="L21" s="2" t="s">
        <v>57</v>
      </c>
    </row>
    <row r="22" spans="1:49" x14ac:dyDescent="0.25">
      <c r="B22" s="229">
        <v>1</v>
      </c>
      <c r="C22" s="230"/>
      <c r="D22" s="230"/>
      <c r="E22" s="230"/>
      <c r="F22" s="230"/>
      <c r="G22" s="38">
        <v>2</v>
      </c>
      <c r="H22" s="36">
        <v>3</v>
      </c>
      <c r="I22" s="36">
        <v>4</v>
      </c>
      <c r="J22" s="36">
        <v>5</v>
      </c>
      <c r="K22" s="36" t="s">
        <v>39</v>
      </c>
      <c r="L22" s="36" t="s">
        <v>40</v>
      </c>
    </row>
    <row r="23" spans="1:49" ht="15.75" customHeight="1" x14ac:dyDescent="0.25">
      <c r="B23" s="226" t="s">
        <v>32</v>
      </c>
      <c r="C23" s="231"/>
      <c r="D23" s="231"/>
      <c r="E23" s="231"/>
      <c r="F23" s="231"/>
      <c r="G23" s="31"/>
      <c r="H23" s="20"/>
      <c r="I23" s="20"/>
      <c r="J23" s="20"/>
      <c r="K23" s="20"/>
      <c r="L23" s="20"/>
    </row>
    <row r="24" spans="1:49" x14ac:dyDescent="0.25">
      <c r="B24" s="226" t="s">
        <v>33</v>
      </c>
      <c r="C24" s="227"/>
      <c r="D24" s="227"/>
      <c r="E24" s="227"/>
      <c r="F24" s="227"/>
      <c r="G24" s="29"/>
      <c r="H24" s="20"/>
      <c r="I24" s="20"/>
      <c r="J24" s="20"/>
      <c r="K24" s="20"/>
      <c r="L24" s="20"/>
    </row>
    <row r="25" spans="1:49" ht="15" customHeight="1" x14ac:dyDescent="0.25">
      <c r="B25" s="232" t="s">
        <v>58</v>
      </c>
      <c r="C25" s="233"/>
      <c r="D25" s="233"/>
      <c r="E25" s="233"/>
      <c r="F25" s="234"/>
      <c r="G25" s="39"/>
      <c r="H25" s="40"/>
      <c r="I25" s="40"/>
      <c r="J25" s="40"/>
      <c r="K25" s="40"/>
      <c r="L25" s="40"/>
    </row>
    <row r="26" spans="1:49" s="41" customFormat="1" ht="15" customHeight="1" x14ac:dyDescent="0.25">
      <c r="A26"/>
      <c r="B26" s="226" t="s">
        <v>17</v>
      </c>
      <c r="C26" s="227"/>
      <c r="D26" s="227"/>
      <c r="E26" s="227"/>
      <c r="F26" s="227"/>
      <c r="G26" s="67">
        <v>2474.2199999999998</v>
      </c>
      <c r="H26" s="68">
        <v>18126.78</v>
      </c>
      <c r="I26" s="68">
        <v>18126.78</v>
      </c>
      <c r="J26" s="68">
        <v>2332.29</v>
      </c>
      <c r="K26" s="220">
        <f>J26/G26*100</f>
        <v>94.263646725028508</v>
      </c>
      <c r="L26" s="220">
        <f>J26/I26*100</f>
        <v>12.866543313263582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41" customFormat="1" ht="15" customHeight="1" x14ac:dyDescent="0.25">
      <c r="A27"/>
      <c r="B27" s="226" t="s">
        <v>67</v>
      </c>
      <c r="C27" s="227"/>
      <c r="D27" s="227"/>
      <c r="E27" s="227"/>
      <c r="F27" s="227"/>
      <c r="G27" s="67">
        <v>11374.98</v>
      </c>
      <c r="H27" s="68">
        <v>18126.78</v>
      </c>
      <c r="I27" s="68">
        <v>18126.78</v>
      </c>
      <c r="J27" s="68">
        <v>8134.23</v>
      </c>
      <c r="K27" s="220">
        <f t="shared" ref="K27:K28" si="2">J27/G27*100</f>
        <v>71.50984001730113</v>
      </c>
      <c r="L27" s="220">
        <f t="shared" ref="L27:L28" si="3">J27/I27*100</f>
        <v>44.874103398397288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52" customFormat="1" x14ac:dyDescent="0.25">
      <c r="A28" s="51"/>
      <c r="B28" s="232" t="s">
        <v>69</v>
      </c>
      <c r="C28" s="233"/>
      <c r="D28" s="233"/>
      <c r="E28" s="233"/>
      <c r="F28" s="234"/>
      <c r="G28" s="222">
        <v>-8900.76</v>
      </c>
      <c r="H28" s="221">
        <v>0</v>
      </c>
      <c r="I28" s="221">
        <v>0</v>
      </c>
      <c r="J28" s="221">
        <v>-5801.94</v>
      </c>
      <c r="K28" s="223">
        <f t="shared" si="2"/>
        <v>65.184770738678495</v>
      </c>
      <c r="L28" s="223" t="e">
        <f t="shared" si="3"/>
        <v>#DIV/0!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</row>
    <row r="29" spans="1:49" ht="15.75" x14ac:dyDescent="0.25">
      <c r="B29" s="244" t="s">
        <v>70</v>
      </c>
      <c r="C29" s="244"/>
      <c r="D29" s="244"/>
      <c r="E29" s="244"/>
      <c r="F29" s="244"/>
      <c r="G29" s="219"/>
      <c r="H29" s="42"/>
      <c r="I29" s="42"/>
      <c r="J29" s="42"/>
      <c r="K29" s="42"/>
      <c r="L29" s="42"/>
    </row>
    <row r="31" spans="1:49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49" x14ac:dyDescent="0.25">
      <c r="B32" s="224" t="s">
        <v>157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</row>
    <row r="33" spans="2:12" ht="15" customHeight="1" x14ac:dyDescent="0.25">
      <c r="B33" s="224" t="s">
        <v>159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</row>
    <row r="34" spans="2:12" ht="15" customHeight="1" x14ac:dyDescent="0.25">
      <c r="B34" s="224" t="s">
        <v>65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4"/>
    </row>
    <row r="35" spans="2:12" ht="36.75" customHeight="1" x14ac:dyDescent="0.25"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</row>
    <row r="36" spans="2:12" ht="15" customHeight="1" x14ac:dyDescent="0.25">
      <c r="B36" s="236" t="s">
        <v>158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</row>
    <row r="37" spans="2:12" x14ac:dyDescent="0.25"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</row>
  </sheetData>
  <mergeCells count="26">
    <mergeCell ref="B34:L35"/>
    <mergeCell ref="B36:L37"/>
    <mergeCell ref="B14:F14"/>
    <mergeCell ref="B24:F24"/>
    <mergeCell ref="B12:F12"/>
    <mergeCell ref="B13:F13"/>
    <mergeCell ref="B29:F29"/>
    <mergeCell ref="B16:F16"/>
    <mergeCell ref="B18:F18"/>
    <mergeCell ref="B15:F15"/>
    <mergeCell ref="B32:L32"/>
    <mergeCell ref="B33:L33"/>
    <mergeCell ref="B9:F9"/>
    <mergeCell ref="B20:F20"/>
    <mergeCell ref="B26:F26"/>
    <mergeCell ref="B27:F27"/>
    <mergeCell ref="B21:F21"/>
    <mergeCell ref="B22:F22"/>
    <mergeCell ref="B23:F23"/>
    <mergeCell ref="B28:F28"/>
    <mergeCell ref="B25:F25"/>
    <mergeCell ref="B7:L7"/>
    <mergeCell ref="B5:L5"/>
    <mergeCell ref="B3:L3"/>
    <mergeCell ref="B10:F10"/>
    <mergeCell ref="B11:F11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1"/>
  <sheetViews>
    <sheetView zoomScale="90" zoomScaleNormal="90" workbookViewId="0">
      <selection activeCell="N23" sqref="N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235" t="s">
        <v>12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235" t="s">
        <v>62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235" t="s">
        <v>41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247" t="s">
        <v>8</v>
      </c>
      <c r="C8" s="248"/>
      <c r="D8" s="248"/>
      <c r="E8" s="248"/>
      <c r="F8" s="249"/>
      <c r="G8" s="76" t="s">
        <v>160</v>
      </c>
      <c r="H8" s="76" t="s">
        <v>154</v>
      </c>
      <c r="I8" s="76" t="s">
        <v>155</v>
      </c>
      <c r="J8" s="76" t="s">
        <v>161</v>
      </c>
      <c r="K8" s="76" t="s">
        <v>27</v>
      </c>
      <c r="L8" s="76" t="s">
        <v>57</v>
      </c>
    </row>
    <row r="9" spans="2:12" x14ac:dyDescent="0.25">
      <c r="B9" s="250">
        <v>1</v>
      </c>
      <c r="C9" s="251"/>
      <c r="D9" s="251"/>
      <c r="E9" s="251"/>
      <c r="F9" s="252"/>
      <c r="G9" s="77">
        <v>2</v>
      </c>
      <c r="H9" s="77">
        <v>3</v>
      </c>
      <c r="I9" s="77">
        <v>4</v>
      </c>
      <c r="J9" s="77">
        <v>5</v>
      </c>
      <c r="K9" s="77" t="s">
        <v>39</v>
      </c>
      <c r="L9" s="77" t="s">
        <v>40</v>
      </c>
    </row>
    <row r="10" spans="2:12" x14ac:dyDescent="0.25">
      <c r="B10" s="10"/>
      <c r="C10" s="10"/>
      <c r="D10" s="10"/>
      <c r="E10" s="10"/>
      <c r="F10" s="10" t="s">
        <v>55</v>
      </c>
      <c r="G10" s="71">
        <v>235466.29</v>
      </c>
      <c r="H10" s="71">
        <f>H11</f>
        <v>868696.01</v>
      </c>
      <c r="I10" s="71">
        <f>I11</f>
        <v>1439827.01</v>
      </c>
      <c r="J10" s="56">
        <v>561302.37</v>
      </c>
      <c r="K10" s="56">
        <f>J10/G10*100</f>
        <v>238.37907753165007</v>
      </c>
      <c r="L10" s="56">
        <f>J10/I10*100</f>
        <v>38.984014475461187</v>
      </c>
    </row>
    <row r="11" spans="2:12" x14ac:dyDescent="0.25">
      <c r="B11" s="10">
        <v>6</v>
      </c>
      <c r="C11" s="10"/>
      <c r="D11" s="10"/>
      <c r="E11" s="10"/>
      <c r="F11" s="10" t="s">
        <v>3</v>
      </c>
      <c r="G11" s="55">
        <v>235466.29</v>
      </c>
      <c r="H11" s="73">
        <f>H12+H16+H19+H22+H28</f>
        <v>868696.01</v>
      </c>
      <c r="I11" s="73">
        <f>I12+I16+I19+I22+I28</f>
        <v>1439827.01</v>
      </c>
      <c r="J11" s="73">
        <f>J16+J22+J28+J32</f>
        <v>561302.37</v>
      </c>
      <c r="K11" s="55">
        <f t="shared" ref="K11:K31" si="0">J11/G11*100</f>
        <v>238.37907753165007</v>
      </c>
      <c r="L11" s="56">
        <f t="shared" ref="L11:L34" si="1">J11/I11*100</f>
        <v>38.984014475461187</v>
      </c>
    </row>
    <row r="12" spans="2:12" ht="25.5" x14ac:dyDescent="0.25">
      <c r="B12" s="10"/>
      <c r="C12" s="14">
        <v>63</v>
      </c>
      <c r="D12" s="14"/>
      <c r="E12" s="14"/>
      <c r="F12" s="14" t="s">
        <v>145</v>
      </c>
      <c r="G12" s="55">
        <v>237.01</v>
      </c>
      <c r="H12" s="73">
        <f>H13</f>
        <v>2600.0500000000002</v>
      </c>
      <c r="I12" s="73">
        <v>2600.0500000000002</v>
      </c>
      <c r="J12" s="73">
        <v>0</v>
      </c>
      <c r="K12" s="55">
        <f t="shared" si="0"/>
        <v>0</v>
      </c>
      <c r="L12" s="56">
        <f t="shared" si="1"/>
        <v>0</v>
      </c>
    </row>
    <row r="13" spans="2:12" x14ac:dyDescent="0.25">
      <c r="B13" s="10"/>
      <c r="C13" s="14"/>
      <c r="D13" s="14">
        <v>631</v>
      </c>
      <c r="E13" s="14"/>
      <c r="F13" s="10" t="s">
        <v>146</v>
      </c>
      <c r="G13" s="55">
        <v>237.01</v>
      </c>
      <c r="H13" s="73">
        <f>H14+H15</f>
        <v>2600.0500000000002</v>
      </c>
      <c r="I13" s="73">
        <v>2600.0500000000002</v>
      </c>
      <c r="J13" s="73">
        <v>0</v>
      </c>
      <c r="K13" s="55">
        <f t="shared" si="0"/>
        <v>0</v>
      </c>
      <c r="L13" s="56">
        <f t="shared" si="1"/>
        <v>0</v>
      </c>
    </row>
    <row r="14" spans="2:12" x14ac:dyDescent="0.25">
      <c r="B14" s="10"/>
      <c r="C14" s="14"/>
      <c r="D14" s="14"/>
      <c r="E14" s="14">
        <v>6311</v>
      </c>
      <c r="F14" s="14" t="s">
        <v>147</v>
      </c>
      <c r="G14" s="55">
        <v>237.01</v>
      </c>
      <c r="H14" s="73">
        <v>272.02</v>
      </c>
      <c r="I14" s="73">
        <v>272.02</v>
      </c>
      <c r="J14" s="73">
        <v>0</v>
      </c>
      <c r="K14" s="55">
        <f t="shared" si="0"/>
        <v>0</v>
      </c>
      <c r="L14" s="56">
        <f t="shared" si="1"/>
        <v>0</v>
      </c>
    </row>
    <row r="15" spans="2:12" x14ac:dyDescent="0.25">
      <c r="B15" s="10"/>
      <c r="C15" s="14"/>
      <c r="D15" s="14"/>
      <c r="E15" s="14">
        <v>6361</v>
      </c>
      <c r="F15" s="14" t="s">
        <v>162</v>
      </c>
      <c r="G15" s="55"/>
      <c r="H15" s="73">
        <v>2328.0300000000002</v>
      </c>
      <c r="I15" s="73">
        <v>2328.0300000000002</v>
      </c>
      <c r="J15" s="73">
        <v>0</v>
      </c>
      <c r="K15" s="55" t="e">
        <f t="shared" si="0"/>
        <v>#DIV/0!</v>
      </c>
      <c r="L15" s="56">
        <f t="shared" si="1"/>
        <v>0</v>
      </c>
    </row>
    <row r="16" spans="2:12" x14ac:dyDescent="0.25">
      <c r="B16" s="10"/>
      <c r="C16" s="14">
        <v>64</v>
      </c>
      <c r="D16" s="14"/>
      <c r="E16" s="14"/>
      <c r="F16" s="14" t="s">
        <v>72</v>
      </c>
      <c r="G16" s="55">
        <v>70.11</v>
      </c>
      <c r="H16" s="68">
        <v>73.510000000000005</v>
      </c>
      <c r="I16" s="68">
        <v>73.510000000000005</v>
      </c>
      <c r="J16" s="68">
        <v>6.37</v>
      </c>
      <c r="K16" s="55">
        <f t="shared" si="0"/>
        <v>9.0857224361717304</v>
      </c>
      <c r="L16" s="56">
        <f t="shared" si="1"/>
        <v>8.6654876887498293</v>
      </c>
    </row>
    <row r="17" spans="2:12" x14ac:dyDescent="0.25">
      <c r="B17" s="11"/>
      <c r="C17" s="11"/>
      <c r="D17" s="11">
        <v>641</v>
      </c>
      <c r="E17" s="11"/>
      <c r="F17" s="11" t="s">
        <v>73</v>
      </c>
      <c r="G17" s="55">
        <v>70.11</v>
      </c>
      <c r="H17" s="68">
        <v>73.510000000000005</v>
      </c>
      <c r="I17" s="68">
        <v>73.510000000000005</v>
      </c>
      <c r="J17" s="68">
        <v>6.37</v>
      </c>
      <c r="K17" s="55">
        <f t="shared" si="0"/>
        <v>9.0857224361717304</v>
      </c>
      <c r="L17" s="56">
        <f t="shared" si="1"/>
        <v>8.6654876887498293</v>
      </c>
    </row>
    <row r="18" spans="2:12" x14ac:dyDescent="0.25">
      <c r="B18" s="11"/>
      <c r="C18" s="11"/>
      <c r="D18" s="11"/>
      <c r="E18" s="11">
        <v>6413</v>
      </c>
      <c r="F18" s="11" t="s">
        <v>74</v>
      </c>
      <c r="G18" s="55">
        <v>70.11</v>
      </c>
      <c r="H18" s="68">
        <v>73.510000000000005</v>
      </c>
      <c r="I18" s="68">
        <v>73.510000000000005</v>
      </c>
      <c r="J18" s="68">
        <v>6.37</v>
      </c>
      <c r="K18" s="55">
        <f t="shared" si="0"/>
        <v>9.0857224361717304</v>
      </c>
      <c r="L18" s="56">
        <f t="shared" si="1"/>
        <v>8.6654876887498293</v>
      </c>
    </row>
    <row r="19" spans="2:12" x14ac:dyDescent="0.25">
      <c r="B19" s="11"/>
      <c r="C19" s="11">
        <v>65</v>
      </c>
      <c r="D19" s="11"/>
      <c r="E19" s="11"/>
      <c r="F19" s="11"/>
      <c r="G19" s="55">
        <v>0</v>
      </c>
      <c r="H19" s="68">
        <v>10000</v>
      </c>
      <c r="I19" s="68">
        <v>10000</v>
      </c>
      <c r="J19" s="68">
        <v>0</v>
      </c>
      <c r="K19" s="55" t="e">
        <f t="shared" si="0"/>
        <v>#DIV/0!</v>
      </c>
      <c r="L19" s="56">
        <f t="shared" si="1"/>
        <v>0</v>
      </c>
    </row>
    <row r="20" spans="2:12" x14ac:dyDescent="0.25">
      <c r="B20" s="11"/>
      <c r="C20" s="11"/>
      <c r="D20" s="11">
        <v>652</v>
      </c>
      <c r="E20" s="11"/>
      <c r="F20" s="11"/>
      <c r="G20" s="55">
        <v>0</v>
      </c>
      <c r="H20" s="68">
        <v>10000</v>
      </c>
      <c r="I20" s="68">
        <v>10000</v>
      </c>
      <c r="J20" s="68">
        <v>0</v>
      </c>
      <c r="K20" s="55" t="e">
        <f t="shared" si="0"/>
        <v>#DIV/0!</v>
      </c>
      <c r="L20" s="56">
        <f t="shared" si="1"/>
        <v>0</v>
      </c>
    </row>
    <row r="21" spans="2:12" x14ac:dyDescent="0.25">
      <c r="B21" s="11"/>
      <c r="C21" s="11"/>
      <c r="D21" s="11"/>
      <c r="E21" s="11">
        <v>6526</v>
      </c>
      <c r="F21" s="11" t="s">
        <v>163</v>
      </c>
      <c r="G21" s="55">
        <v>0</v>
      </c>
      <c r="H21" s="68">
        <v>10000</v>
      </c>
      <c r="I21" s="68">
        <v>10000</v>
      </c>
      <c r="J21" s="68">
        <v>0</v>
      </c>
      <c r="K21" s="55" t="e">
        <f t="shared" si="0"/>
        <v>#DIV/0!</v>
      </c>
      <c r="L21" s="56">
        <f t="shared" si="1"/>
        <v>0</v>
      </c>
    </row>
    <row r="22" spans="2:12" ht="25.5" x14ac:dyDescent="0.25">
      <c r="B22" s="11"/>
      <c r="C22" s="11">
        <v>66</v>
      </c>
      <c r="D22" s="12"/>
      <c r="E22" s="12"/>
      <c r="F22" s="14" t="s">
        <v>18</v>
      </c>
      <c r="G22" s="55">
        <v>12962.7</v>
      </c>
      <c r="H22" s="68">
        <f>H23+H25</f>
        <v>23927.449999999997</v>
      </c>
      <c r="I22" s="68">
        <v>23927.449999999997</v>
      </c>
      <c r="J22" s="68">
        <f>J23+J25</f>
        <v>20559</v>
      </c>
      <c r="K22" s="55">
        <f t="shared" si="0"/>
        <v>158.60121733898029</v>
      </c>
      <c r="L22" s="56">
        <f t="shared" si="1"/>
        <v>85.922235758511675</v>
      </c>
    </row>
    <row r="23" spans="2:12" ht="30.75" customHeight="1" x14ac:dyDescent="0.25">
      <c r="B23" s="11"/>
      <c r="C23" s="19"/>
      <c r="D23" s="11">
        <v>661</v>
      </c>
      <c r="E23" s="11"/>
      <c r="F23" s="14" t="s">
        <v>34</v>
      </c>
      <c r="G23" s="55"/>
      <c r="H23" s="68">
        <v>1026.28</v>
      </c>
      <c r="I23" s="68">
        <v>1026.28</v>
      </c>
      <c r="J23" s="68">
        <v>8000</v>
      </c>
      <c r="K23" s="55" t="e">
        <f t="shared" si="0"/>
        <v>#DIV/0!</v>
      </c>
      <c r="L23" s="56">
        <f t="shared" si="1"/>
        <v>779.51436255213002</v>
      </c>
    </row>
    <row r="24" spans="2:12" x14ac:dyDescent="0.25">
      <c r="B24" s="11"/>
      <c r="C24" s="19"/>
      <c r="D24" s="11"/>
      <c r="E24" s="11">
        <v>6615</v>
      </c>
      <c r="F24" s="14" t="s">
        <v>75</v>
      </c>
      <c r="G24" s="55">
        <v>0</v>
      </c>
      <c r="H24" s="68">
        <v>1026.28</v>
      </c>
      <c r="I24" s="68">
        <v>1026.28</v>
      </c>
      <c r="J24" s="68">
        <v>8000</v>
      </c>
      <c r="K24" s="55" t="e">
        <f t="shared" si="0"/>
        <v>#DIV/0!</v>
      </c>
      <c r="L24" s="56">
        <f t="shared" si="1"/>
        <v>779.51436255213002</v>
      </c>
    </row>
    <row r="25" spans="2:12" ht="38.25" x14ac:dyDescent="0.25">
      <c r="B25" s="11"/>
      <c r="C25" s="11"/>
      <c r="D25" s="11">
        <v>663</v>
      </c>
      <c r="E25" s="11"/>
      <c r="F25" s="14" t="s">
        <v>76</v>
      </c>
      <c r="G25" s="55">
        <v>12962.7</v>
      </c>
      <c r="H25" s="68">
        <v>22901.17</v>
      </c>
      <c r="I25" s="68">
        <v>22901.17</v>
      </c>
      <c r="J25" s="55">
        <v>12559</v>
      </c>
      <c r="K25" s="55">
        <f t="shared" si="0"/>
        <v>96.885679680930664</v>
      </c>
      <c r="L25" s="56">
        <f t="shared" si="1"/>
        <v>54.8399928911929</v>
      </c>
    </row>
    <row r="26" spans="2:12" x14ac:dyDescent="0.25">
      <c r="B26" s="11"/>
      <c r="C26" s="11"/>
      <c r="D26" s="11"/>
      <c r="E26" s="11">
        <v>6631</v>
      </c>
      <c r="F26" s="14" t="s">
        <v>81</v>
      </c>
      <c r="G26" s="55">
        <v>0</v>
      </c>
      <c r="H26" s="68"/>
      <c r="I26" s="68"/>
      <c r="J26" s="55"/>
      <c r="K26" s="55" t="e">
        <f t="shared" si="0"/>
        <v>#DIV/0!</v>
      </c>
      <c r="L26" s="56" t="e">
        <f t="shared" si="1"/>
        <v>#DIV/0!</v>
      </c>
    </row>
    <row r="27" spans="2:12" x14ac:dyDescent="0.25">
      <c r="B27" s="11"/>
      <c r="C27" s="11"/>
      <c r="D27" s="11"/>
      <c r="E27" s="11">
        <v>6632</v>
      </c>
      <c r="F27" s="14" t="s">
        <v>82</v>
      </c>
      <c r="G27" s="55">
        <v>12962.7</v>
      </c>
      <c r="H27" s="68">
        <v>22901.17</v>
      </c>
      <c r="I27" s="68">
        <v>22901.17</v>
      </c>
      <c r="J27" s="55">
        <v>12559</v>
      </c>
      <c r="K27" s="55">
        <f t="shared" si="0"/>
        <v>96.885679680930664</v>
      </c>
      <c r="L27" s="56">
        <f t="shared" si="1"/>
        <v>54.8399928911929</v>
      </c>
    </row>
    <row r="28" spans="2:12" ht="25.5" x14ac:dyDescent="0.25">
      <c r="B28" s="19"/>
      <c r="C28" s="11">
        <v>67</v>
      </c>
      <c r="D28" s="11"/>
      <c r="E28" s="11"/>
      <c r="F28" s="14" t="s">
        <v>77</v>
      </c>
      <c r="G28" s="55">
        <v>222196.47</v>
      </c>
      <c r="H28" s="67">
        <f>H29</f>
        <v>832095</v>
      </c>
      <c r="I28" s="67">
        <f>I29</f>
        <v>1403226</v>
      </c>
      <c r="J28" s="55">
        <v>540718.5</v>
      </c>
      <c r="K28" s="55">
        <f t="shared" si="0"/>
        <v>243.35152579156633</v>
      </c>
      <c r="L28" s="56">
        <f t="shared" si="1"/>
        <v>38.533956753936998</v>
      </c>
    </row>
    <row r="29" spans="2:12" ht="36.75" customHeight="1" x14ac:dyDescent="0.25">
      <c r="B29" s="11"/>
      <c r="C29" s="11"/>
      <c r="D29" s="11">
        <v>671</v>
      </c>
      <c r="E29" s="11"/>
      <c r="F29" s="25" t="s">
        <v>78</v>
      </c>
      <c r="G29" s="55">
        <v>222196.47</v>
      </c>
      <c r="H29" s="68">
        <f>H30+H31</f>
        <v>832095</v>
      </c>
      <c r="I29" s="68">
        <f>I30+I31</f>
        <v>1403226</v>
      </c>
      <c r="J29" s="55">
        <f>J30+J31</f>
        <v>540718.5</v>
      </c>
      <c r="K29" s="55">
        <f t="shared" si="0"/>
        <v>243.35152579156633</v>
      </c>
      <c r="L29" s="56">
        <f t="shared" si="1"/>
        <v>38.533956753936998</v>
      </c>
    </row>
    <row r="30" spans="2:12" ht="25.5" x14ac:dyDescent="0.25">
      <c r="B30" s="11"/>
      <c r="C30" s="11"/>
      <c r="D30" s="11"/>
      <c r="E30" s="11">
        <v>6711</v>
      </c>
      <c r="F30" s="25" t="s">
        <v>79</v>
      </c>
      <c r="G30" s="55">
        <v>202822.67</v>
      </c>
      <c r="H30" s="68">
        <v>800495</v>
      </c>
      <c r="I30" s="68">
        <v>957376</v>
      </c>
      <c r="J30" s="55">
        <v>310071.34999999998</v>
      </c>
      <c r="K30" s="55">
        <f t="shared" si="0"/>
        <v>152.87805352330682</v>
      </c>
      <c r="L30" s="56">
        <f t="shared" si="1"/>
        <v>32.387625133698769</v>
      </c>
    </row>
    <row r="31" spans="2:12" ht="25.5" x14ac:dyDescent="0.25">
      <c r="B31" s="11"/>
      <c r="C31" s="11"/>
      <c r="D31" s="11"/>
      <c r="E31" s="11">
        <v>6712</v>
      </c>
      <c r="F31" s="25" t="s">
        <v>80</v>
      </c>
      <c r="G31" s="55">
        <v>19373.8</v>
      </c>
      <c r="H31" s="68">
        <v>31600</v>
      </c>
      <c r="I31" s="68">
        <v>445850</v>
      </c>
      <c r="J31" s="55">
        <v>230647.15</v>
      </c>
      <c r="K31" s="55">
        <f t="shared" si="0"/>
        <v>1190.5106380782295</v>
      </c>
      <c r="L31" s="56">
        <f t="shared" si="1"/>
        <v>51.732006280139053</v>
      </c>
    </row>
    <row r="32" spans="2:12" x14ac:dyDescent="0.25">
      <c r="B32" s="11"/>
      <c r="C32" s="11">
        <v>68</v>
      </c>
      <c r="D32" s="11"/>
      <c r="E32" s="11"/>
      <c r="F32" s="25" t="s">
        <v>168</v>
      </c>
      <c r="G32" s="55">
        <v>0</v>
      </c>
      <c r="H32" s="68">
        <v>0</v>
      </c>
      <c r="I32" s="68">
        <v>0</v>
      </c>
      <c r="J32" s="55">
        <v>18.5</v>
      </c>
      <c r="K32" s="55" t="e">
        <f t="shared" ref="K32:K34" si="2">J32/G32*100</f>
        <v>#DIV/0!</v>
      </c>
      <c r="L32" s="56" t="e">
        <f t="shared" si="1"/>
        <v>#DIV/0!</v>
      </c>
    </row>
    <row r="33" spans="2:12" x14ac:dyDescent="0.25">
      <c r="B33" s="11"/>
      <c r="C33" s="11"/>
      <c r="D33" s="11">
        <v>683</v>
      </c>
      <c r="E33" s="11"/>
      <c r="F33" s="25" t="s">
        <v>167</v>
      </c>
      <c r="G33" s="55">
        <v>0</v>
      </c>
      <c r="H33" s="68">
        <v>0</v>
      </c>
      <c r="I33" s="68">
        <v>0</v>
      </c>
      <c r="J33" s="55">
        <v>18.5</v>
      </c>
      <c r="K33" s="55" t="e">
        <f t="shared" si="2"/>
        <v>#DIV/0!</v>
      </c>
      <c r="L33" s="56" t="e">
        <f t="shared" si="1"/>
        <v>#DIV/0!</v>
      </c>
    </row>
    <row r="34" spans="2:12" x14ac:dyDescent="0.25">
      <c r="B34" s="11"/>
      <c r="C34" s="11"/>
      <c r="D34" s="11"/>
      <c r="E34" s="11">
        <v>6831</v>
      </c>
      <c r="F34" s="25" t="s">
        <v>167</v>
      </c>
      <c r="G34" s="55">
        <v>0</v>
      </c>
      <c r="H34" s="68">
        <v>0</v>
      </c>
      <c r="I34" s="68">
        <v>0</v>
      </c>
      <c r="J34" s="55">
        <v>18.5</v>
      </c>
      <c r="K34" s="55" t="e">
        <f t="shared" si="2"/>
        <v>#DIV/0!</v>
      </c>
      <c r="L34" s="56" t="e">
        <f t="shared" si="1"/>
        <v>#DIV/0!</v>
      </c>
    </row>
    <row r="35" spans="2:12" x14ac:dyDescent="0.25">
      <c r="B35" s="61"/>
      <c r="C35" s="61"/>
      <c r="D35" s="61"/>
      <c r="E35" s="61"/>
      <c r="F35" s="61"/>
      <c r="G35" s="61"/>
      <c r="H35" s="61"/>
      <c r="I35" s="61"/>
      <c r="J35" s="4"/>
      <c r="K35" s="4"/>
      <c r="L35" s="4"/>
    </row>
    <row r="36" spans="2:12" ht="25.5" x14ac:dyDescent="0.25">
      <c r="B36" s="247" t="s">
        <v>8</v>
      </c>
      <c r="C36" s="248"/>
      <c r="D36" s="248"/>
      <c r="E36" s="248"/>
      <c r="F36" s="249"/>
      <c r="G36" s="76" t="s">
        <v>141</v>
      </c>
      <c r="H36" s="76" t="s">
        <v>154</v>
      </c>
      <c r="I36" s="76" t="s">
        <v>155</v>
      </c>
      <c r="J36" s="76" t="s">
        <v>161</v>
      </c>
      <c r="K36" s="76" t="s">
        <v>27</v>
      </c>
      <c r="L36" s="76" t="s">
        <v>57</v>
      </c>
    </row>
    <row r="37" spans="2:12" x14ac:dyDescent="0.25">
      <c r="B37" s="247">
        <v>1</v>
      </c>
      <c r="C37" s="248"/>
      <c r="D37" s="248"/>
      <c r="E37" s="248"/>
      <c r="F37" s="249"/>
      <c r="G37" s="76">
        <v>2</v>
      </c>
      <c r="H37" s="76">
        <v>3</v>
      </c>
      <c r="I37" s="76">
        <v>4</v>
      </c>
      <c r="J37" s="76">
        <v>5</v>
      </c>
      <c r="K37" s="76" t="s">
        <v>39</v>
      </c>
      <c r="L37" s="76" t="s">
        <v>40</v>
      </c>
    </row>
    <row r="38" spans="2:12" x14ac:dyDescent="0.25">
      <c r="B38" s="10"/>
      <c r="C38" s="10"/>
      <c r="D38" s="10"/>
      <c r="E38" s="10"/>
      <c r="F38" s="10" t="s">
        <v>54</v>
      </c>
      <c r="G38" s="66">
        <v>765169.39</v>
      </c>
      <c r="H38" s="66">
        <f>H39+H80</f>
        <v>868696.01</v>
      </c>
      <c r="I38" s="68">
        <f>I39+I80</f>
        <v>1439827.01</v>
      </c>
      <c r="J38" s="56">
        <f>J39+J80</f>
        <v>552595.9</v>
      </c>
      <c r="K38" s="55">
        <f>J38/G38*100</f>
        <v>72.218767141220852</v>
      </c>
      <c r="L38" s="55">
        <f>J38/I38*100</f>
        <v>38.379325860819904</v>
      </c>
    </row>
    <row r="39" spans="2:12" x14ac:dyDescent="0.25">
      <c r="B39" s="10">
        <v>3</v>
      </c>
      <c r="C39" s="10"/>
      <c r="D39" s="10"/>
      <c r="E39" s="10"/>
      <c r="F39" s="10" t="s">
        <v>4</v>
      </c>
      <c r="G39" s="66">
        <v>213936.14</v>
      </c>
      <c r="H39" s="66">
        <f>H40+H48+H76</f>
        <v>813294.84</v>
      </c>
      <c r="I39" s="66">
        <f>I40+I48+I76</f>
        <v>970175.84</v>
      </c>
      <c r="J39" s="56">
        <f>J40+J48+J76</f>
        <v>309389.75</v>
      </c>
      <c r="K39" s="56">
        <f t="shared" ref="K39:K91" si="3">J39/G39*100</f>
        <v>144.61780510763631</v>
      </c>
      <c r="L39" s="55">
        <f t="shared" ref="L39:L91" si="4">J39/I39*100</f>
        <v>31.890069536260562</v>
      </c>
    </row>
    <row r="40" spans="2:12" x14ac:dyDescent="0.25">
      <c r="B40" s="10"/>
      <c r="C40" s="14">
        <v>31</v>
      </c>
      <c r="D40" s="14"/>
      <c r="E40" s="14"/>
      <c r="F40" s="14" t="s">
        <v>5</v>
      </c>
      <c r="G40" s="68">
        <v>137589.21</v>
      </c>
      <c r="H40" s="68">
        <f>H41+H44+H46</f>
        <v>478835</v>
      </c>
      <c r="I40" s="68">
        <f>I41+I44+I46</f>
        <v>478835</v>
      </c>
      <c r="J40" s="55">
        <f>J41+J44+J46</f>
        <v>170034.14</v>
      </c>
      <c r="K40" s="55">
        <f t="shared" si="3"/>
        <v>123.58101336580101</v>
      </c>
      <c r="L40" s="55">
        <f t="shared" si="4"/>
        <v>35.509964810425302</v>
      </c>
    </row>
    <row r="41" spans="2:12" x14ac:dyDescent="0.25">
      <c r="B41" s="11"/>
      <c r="C41" s="11"/>
      <c r="D41" s="11">
        <v>311</v>
      </c>
      <c r="E41" s="11"/>
      <c r="F41" s="11" t="s">
        <v>35</v>
      </c>
      <c r="G41" s="68">
        <v>114289.93</v>
      </c>
      <c r="H41" s="68">
        <f>H42+H43</f>
        <v>402000</v>
      </c>
      <c r="I41" s="68">
        <f>I42+I43</f>
        <v>402000</v>
      </c>
      <c r="J41" s="55">
        <v>142261.04</v>
      </c>
      <c r="K41" s="55">
        <f t="shared" si="3"/>
        <v>124.47381847202112</v>
      </c>
      <c r="L41" s="55">
        <f t="shared" si="4"/>
        <v>35.388318407960199</v>
      </c>
    </row>
    <row r="42" spans="2:12" x14ac:dyDescent="0.25">
      <c r="B42" s="11"/>
      <c r="C42" s="11"/>
      <c r="D42" s="11"/>
      <c r="E42" s="11">
        <v>3111</v>
      </c>
      <c r="F42" s="11" t="s">
        <v>36</v>
      </c>
      <c r="G42" s="68">
        <v>114289.93</v>
      </c>
      <c r="H42" s="68">
        <v>399000</v>
      </c>
      <c r="I42" s="68">
        <v>399000</v>
      </c>
      <c r="J42" s="55">
        <v>142261.04</v>
      </c>
      <c r="K42" s="55">
        <f t="shared" si="3"/>
        <v>124.47381847202112</v>
      </c>
      <c r="L42" s="55">
        <f t="shared" si="4"/>
        <v>35.654395989974944</v>
      </c>
    </row>
    <row r="43" spans="2:12" x14ac:dyDescent="0.25">
      <c r="B43" s="11"/>
      <c r="C43" s="11"/>
      <c r="D43" s="11"/>
      <c r="E43" s="11">
        <v>3113</v>
      </c>
      <c r="F43" s="11" t="s">
        <v>164</v>
      </c>
      <c r="G43" s="68">
        <v>0</v>
      </c>
      <c r="H43" s="68">
        <v>3000</v>
      </c>
      <c r="I43" s="68">
        <v>3000</v>
      </c>
      <c r="J43" s="55">
        <v>0</v>
      </c>
      <c r="K43" s="55" t="e">
        <f t="shared" si="3"/>
        <v>#DIV/0!</v>
      </c>
      <c r="L43" s="55">
        <f t="shared" si="4"/>
        <v>0</v>
      </c>
    </row>
    <row r="44" spans="2:12" x14ac:dyDescent="0.25">
      <c r="B44" s="11"/>
      <c r="C44" s="11"/>
      <c r="D44" s="11">
        <v>312</v>
      </c>
      <c r="E44" s="11"/>
      <c r="F44" s="11" t="s">
        <v>83</v>
      </c>
      <c r="G44" s="68">
        <v>4441.4399999999996</v>
      </c>
      <c r="H44" s="68">
        <v>11000</v>
      </c>
      <c r="I44" s="68">
        <v>11000</v>
      </c>
      <c r="J44" s="55">
        <v>4300</v>
      </c>
      <c r="K44" s="55">
        <f t="shared" si="3"/>
        <v>96.815447242335821</v>
      </c>
      <c r="L44" s="55">
        <f t="shared" si="4"/>
        <v>39.090909090909093</v>
      </c>
    </row>
    <row r="45" spans="2:12" x14ac:dyDescent="0.25">
      <c r="B45" s="11"/>
      <c r="C45" s="11"/>
      <c r="D45" s="11"/>
      <c r="E45" s="11">
        <v>3121</v>
      </c>
      <c r="F45" s="11" t="s">
        <v>83</v>
      </c>
      <c r="G45" s="68">
        <v>4441.4399999999996</v>
      </c>
      <c r="H45" s="68">
        <v>11000</v>
      </c>
      <c r="I45" s="68">
        <v>11000</v>
      </c>
      <c r="J45" s="55">
        <v>4300</v>
      </c>
      <c r="K45" s="55">
        <f t="shared" si="3"/>
        <v>96.815447242335821</v>
      </c>
      <c r="L45" s="55">
        <f t="shared" si="4"/>
        <v>39.090909090909093</v>
      </c>
    </row>
    <row r="46" spans="2:12" x14ac:dyDescent="0.25">
      <c r="B46" s="11"/>
      <c r="C46" s="11"/>
      <c r="D46" s="11">
        <v>313</v>
      </c>
      <c r="E46" s="11"/>
      <c r="F46" s="11" t="s">
        <v>84</v>
      </c>
      <c r="G46" s="68">
        <v>18857.84</v>
      </c>
      <c r="H46" s="68">
        <v>65835</v>
      </c>
      <c r="I46" s="68">
        <v>65835</v>
      </c>
      <c r="J46" s="55">
        <v>23473.1</v>
      </c>
      <c r="K46" s="55">
        <f t="shared" si="3"/>
        <v>124.47395884152161</v>
      </c>
      <c r="L46" s="55">
        <f t="shared" si="4"/>
        <v>35.654439128123336</v>
      </c>
    </row>
    <row r="47" spans="2:12" x14ac:dyDescent="0.25">
      <c r="B47" s="11"/>
      <c r="C47" s="11"/>
      <c r="D47" s="11"/>
      <c r="E47" s="11">
        <v>3132</v>
      </c>
      <c r="F47" s="11" t="s">
        <v>85</v>
      </c>
      <c r="G47" s="68">
        <v>18857.84</v>
      </c>
      <c r="H47" s="68">
        <v>65835</v>
      </c>
      <c r="I47" s="68">
        <v>65835</v>
      </c>
      <c r="J47" s="55">
        <v>23473.1</v>
      </c>
      <c r="K47" s="55">
        <f t="shared" si="3"/>
        <v>124.47395884152161</v>
      </c>
      <c r="L47" s="55">
        <f t="shared" si="4"/>
        <v>35.654439128123336</v>
      </c>
    </row>
    <row r="48" spans="2:12" x14ac:dyDescent="0.25">
      <c r="B48" s="11"/>
      <c r="C48" s="11">
        <v>32</v>
      </c>
      <c r="D48" s="12"/>
      <c r="E48" s="12"/>
      <c r="F48" s="11" t="s">
        <v>13</v>
      </c>
      <c r="G48" s="68">
        <v>76057.990000000005</v>
      </c>
      <c r="H48" s="68">
        <f>H49+H54+H60+H70</f>
        <v>332434.83999999997</v>
      </c>
      <c r="I48" s="68">
        <f>I49+I54+I60+I70</f>
        <v>489315.83999999997</v>
      </c>
      <c r="J48" s="55">
        <f>J49+J54+J60+J70</f>
        <v>138857.24</v>
      </c>
      <c r="K48" s="55">
        <f t="shared" si="3"/>
        <v>182.56759086060515</v>
      </c>
      <c r="L48" s="55">
        <f t="shared" si="4"/>
        <v>28.377834651745587</v>
      </c>
    </row>
    <row r="49" spans="2:12" x14ac:dyDescent="0.25">
      <c r="B49" s="11"/>
      <c r="C49" s="11"/>
      <c r="D49" s="11">
        <v>321</v>
      </c>
      <c r="E49" s="11"/>
      <c r="F49" s="11" t="s">
        <v>37</v>
      </c>
      <c r="G49" s="68">
        <v>4454.33</v>
      </c>
      <c r="H49" s="68">
        <f>H50+H51+H52+H53</f>
        <v>21050.05</v>
      </c>
      <c r="I49" s="68">
        <f>I50+I51+I52+I53</f>
        <v>21050.05</v>
      </c>
      <c r="J49" s="55">
        <f>J50+J51+J52+J53</f>
        <v>3162.11</v>
      </c>
      <c r="K49" s="55">
        <f t="shared" si="3"/>
        <v>70.989576434615316</v>
      </c>
      <c r="L49" s="55">
        <f t="shared" si="4"/>
        <v>15.021864556141198</v>
      </c>
    </row>
    <row r="50" spans="2:12" ht="15" customHeight="1" x14ac:dyDescent="0.25">
      <c r="B50" s="11"/>
      <c r="C50" s="19"/>
      <c r="D50" s="11"/>
      <c r="E50" s="11">
        <v>3211</v>
      </c>
      <c r="F50" s="25" t="s">
        <v>38</v>
      </c>
      <c r="G50" s="68">
        <v>1776.73</v>
      </c>
      <c r="H50" s="68">
        <v>15000.05</v>
      </c>
      <c r="I50" s="53">
        <v>15000.05</v>
      </c>
      <c r="J50" s="55">
        <v>427.6</v>
      </c>
      <c r="K50" s="55">
        <f t="shared" si="3"/>
        <v>24.06668430206053</v>
      </c>
      <c r="L50" s="55">
        <f t="shared" si="4"/>
        <v>2.8506571644761185</v>
      </c>
    </row>
    <row r="51" spans="2:12" ht="25.5" x14ac:dyDescent="0.25">
      <c r="B51" s="11"/>
      <c r="C51" s="19"/>
      <c r="D51" s="11"/>
      <c r="E51" s="11">
        <v>3212</v>
      </c>
      <c r="F51" s="25" t="s">
        <v>86</v>
      </c>
      <c r="G51" s="68">
        <v>1560.76</v>
      </c>
      <c r="H51" s="68">
        <v>3900</v>
      </c>
      <c r="I51" s="68">
        <v>3900</v>
      </c>
      <c r="J51" s="55">
        <v>1925.62</v>
      </c>
      <c r="K51" s="55">
        <f t="shared" si="3"/>
        <v>123.3770727081678</v>
      </c>
      <c r="L51" s="55">
        <f t="shared" si="4"/>
        <v>49.374871794871794</v>
      </c>
    </row>
    <row r="52" spans="2:12" ht="18" customHeight="1" x14ac:dyDescent="0.25">
      <c r="B52" s="11"/>
      <c r="C52" s="11"/>
      <c r="D52" s="11"/>
      <c r="E52" s="11">
        <v>3213</v>
      </c>
      <c r="F52" s="11" t="s">
        <v>87</v>
      </c>
      <c r="G52" s="68">
        <v>694.28</v>
      </c>
      <c r="H52" s="68">
        <v>1150</v>
      </c>
      <c r="I52" s="68">
        <v>1150</v>
      </c>
      <c r="J52" s="55">
        <v>610.99</v>
      </c>
      <c r="K52" s="55">
        <f t="shared" si="3"/>
        <v>88.003399204931725</v>
      </c>
      <c r="L52" s="55">
        <f t="shared" si="4"/>
        <v>53.129565217391303</v>
      </c>
    </row>
    <row r="53" spans="2:12" x14ac:dyDescent="0.25">
      <c r="B53" s="11"/>
      <c r="C53" s="11"/>
      <c r="D53" s="11"/>
      <c r="E53" s="11">
        <v>3214</v>
      </c>
      <c r="F53" s="11" t="s">
        <v>142</v>
      </c>
      <c r="G53" s="68">
        <v>422.56</v>
      </c>
      <c r="H53" s="68">
        <v>1000</v>
      </c>
      <c r="I53" s="68">
        <v>1000</v>
      </c>
      <c r="J53" s="55">
        <v>197.9</v>
      </c>
      <c r="K53" s="55">
        <f t="shared" si="3"/>
        <v>46.833585762968575</v>
      </c>
      <c r="L53" s="55">
        <f t="shared" si="4"/>
        <v>19.79</v>
      </c>
    </row>
    <row r="54" spans="2:12" x14ac:dyDescent="0.25">
      <c r="B54" s="11"/>
      <c r="C54" s="11"/>
      <c r="D54" s="11">
        <v>322</v>
      </c>
      <c r="E54" s="11"/>
      <c r="F54" s="11" t="s">
        <v>88</v>
      </c>
      <c r="G54" s="68">
        <v>5615.8799999999992</v>
      </c>
      <c r="H54" s="68">
        <f>H55+H56+H57+H58+H59</f>
        <v>36700</v>
      </c>
      <c r="I54" s="68">
        <f>I55+I56+I57+I58+I59</f>
        <v>36700</v>
      </c>
      <c r="J54" s="55">
        <f>J55+J56+J57+J58+J59</f>
        <v>9363.2300000000014</v>
      </c>
      <c r="K54" s="55">
        <f t="shared" si="3"/>
        <v>166.72774347030213</v>
      </c>
      <c r="L54" s="55">
        <f t="shared" si="4"/>
        <v>25.51288828337875</v>
      </c>
    </row>
    <row r="55" spans="2:12" x14ac:dyDescent="0.25">
      <c r="B55" s="11"/>
      <c r="C55" s="11"/>
      <c r="D55" s="11"/>
      <c r="E55" s="11">
        <v>3221</v>
      </c>
      <c r="F55" s="11" t="s">
        <v>89</v>
      </c>
      <c r="G55" s="68">
        <v>730.48</v>
      </c>
      <c r="H55" s="68">
        <v>13000</v>
      </c>
      <c r="I55" s="68">
        <v>13000</v>
      </c>
      <c r="J55" s="55">
        <v>1257.73</v>
      </c>
      <c r="K55" s="55">
        <f t="shared" si="3"/>
        <v>172.17856751724895</v>
      </c>
      <c r="L55" s="55">
        <f t="shared" si="4"/>
        <v>9.6748461538461541</v>
      </c>
    </row>
    <row r="56" spans="2:12" x14ac:dyDescent="0.25">
      <c r="B56" s="11"/>
      <c r="C56" s="11"/>
      <c r="D56" s="11"/>
      <c r="E56" s="11">
        <v>3222</v>
      </c>
      <c r="F56" s="11" t="s">
        <v>143</v>
      </c>
      <c r="G56" s="68">
        <v>0</v>
      </c>
      <c r="H56" s="68">
        <v>5000</v>
      </c>
      <c r="I56" s="68">
        <v>5000</v>
      </c>
      <c r="J56" s="55">
        <v>2385.73</v>
      </c>
      <c r="K56" s="55" t="e">
        <f t="shared" si="3"/>
        <v>#DIV/0!</v>
      </c>
      <c r="L56" s="55">
        <f t="shared" si="4"/>
        <v>47.714600000000004</v>
      </c>
    </row>
    <row r="57" spans="2:12" x14ac:dyDescent="0.25">
      <c r="B57" s="11"/>
      <c r="C57" s="11"/>
      <c r="D57" s="11"/>
      <c r="E57" s="11">
        <v>3223</v>
      </c>
      <c r="F57" s="11" t="s">
        <v>90</v>
      </c>
      <c r="G57" s="68">
        <v>3960.91</v>
      </c>
      <c r="H57" s="68">
        <v>17000</v>
      </c>
      <c r="I57" s="68">
        <v>17000</v>
      </c>
      <c r="J57" s="55">
        <v>5299.83</v>
      </c>
      <c r="K57" s="55">
        <f t="shared" si="3"/>
        <v>133.80334317113997</v>
      </c>
      <c r="L57" s="55">
        <f t="shared" si="4"/>
        <v>31.175470588235292</v>
      </c>
    </row>
    <row r="58" spans="2:12" x14ac:dyDescent="0.25">
      <c r="B58" s="11"/>
      <c r="C58" s="11"/>
      <c r="D58" s="11"/>
      <c r="E58" s="11">
        <v>3224</v>
      </c>
      <c r="F58" s="11" t="s">
        <v>91</v>
      </c>
      <c r="G58" s="68">
        <v>37.979999999999997</v>
      </c>
      <c r="H58" s="68">
        <v>500</v>
      </c>
      <c r="I58" s="68">
        <v>500</v>
      </c>
      <c r="J58" s="55">
        <v>0</v>
      </c>
      <c r="K58" s="55">
        <f t="shared" si="3"/>
        <v>0</v>
      </c>
      <c r="L58" s="55">
        <f t="shared" si="4"/>
        <v>0</v>
      </c>
    </row>
    <row r="59" spans="2:12" x14ac:dyDescent="0.25">
      <c r="B59" s="11"/>
      <c r="C59" s="11"/>
      <c r="D59" s="11"/>
      <c r="E59" s="11">
        <v>3225</v>
      </c>
      <c r="F59" s="11" t="s">
        <v>92</v>
      </c>
      <c r="G59" s="68">
        <v>886.51</v>
      </c>
      <c r="H59" s="68">
        <v>1200</v>
      </c>
      <c r="I59" s="68">
        <v>1200</v>
      </c>
      <c r="J59" s="55">
        <v>419.94</v>
      </c>
      <c r="K59" s="55">
        <f t="shared" si="3"/>
        <v>47.37002402680173</v>
      </c>
      <c r="L59" s="55">
        <f t="shared" si="4"/>
        <v>34.994999999999997</v>
      </c>
    </row>
    <row r="60" spans="2:12" x14ac:dyDescent="0.25">
      <c r="B60" s="11"/>
      <c r="C60" s="11"/>
      <c r="D60" s="11">
        <v>323</v>
      </c>
      <c r="E60" s="11"/>
      <c r="F60" s="11" t="s">
        <v>93</v>
      </c>
      <c r="G60" s="68">
        <v>65319.29</v>
      </c>
      <c r="H60" s="68">
        <f>H61+H62+H63+H64+H65+H66+H67+H68+H69</f>
        <v>267105</v>
      </c>
      <c r="I60" s="68">
        <f>I61+I62+I63+I64+I65+I66+I67+I68+I69</f>
        <v>415986</v>
      </c>
      <c r="J60" s="55">
        <f>J61+J62+J63+J64+J65+J66+J67+J68+J69</f>
        <v>103801.88</v>
      </c>
      <c r="K60" s="55">
        <f t="shared" si="3"/>
        <v>158.91458709976794</v>
      </c>
      <c r="L60" s="55">
        <f t="shared" si="4"/>
        <v>24.95321477165097</v>
      </c>
    </row>
    <row r="61" spans="2:12" x14ac:dyDescent="0.25">
      <c r="B61" s="11"/>
      <c r="C61" s="11"/>
      <c r="D61" s="11"/>
      <c r="E61" s="11">
        <v>3231</v>
      </c>
      <c r="F61" s="11" t="s">
        <v>94</v>
      </c>
      <c r="G61" s="68">
        <v>4472.71</v>
      </c>
      <c r="H61" s="68">
        <v>31605</v>
      </c>
      <c r="I61" s="68">
        <v>31605</v>
      </c>
      <c r="J61" s="55">
        <v>11474.62</v>
      </c>
      <c r="K61" s="55">
        <f t="shared" si="3"/>
        <v>256.54737284554557</v>
      </c>
      <c r="L61" s="55">
        <f t="shared" si="4"/>
        <v>36.306343932922012</v>
      </c>
    </row>
    <row r="62" spans="2:12" x14ac:dyDescent="0.25">
      <c r="B62" s="11"/>
      <c r="C62" s="11"/>
      <c r="D62" s="11"/>
      <c r="E62" s="62">
        <v>3232</v>
      </c>
      <c r="F62" s="58" t="s">
        <v>95</v>
      </c>
      <c r="G62" s="55">
        <v>144.24</v>
      </c>
      <c r="H62" s="55">
        <v>3000</v>
      </c>
      <c r="I62" s="55">
        <v>3000</v>
      </c>
      <c r="J62" s="55">
        <v>8035.63</v>
      </c>
      <c r="K62" s="55">
        <f t="shared" si="3"/>
        <v>5571.0135884636711</v>
      </c>
      <c r="L62" s="55">
        <f t="shared" si="4"/>
        <v>267.85433333333333</v>
      </c>
    </row>
    <row r="63" spans="2:12" x14ac:dyDescent="0.25">
      <c r="B63" s="11"/>
      <c r="C63" s="11"/>
      <c r="D63" s="11"/>
      <c r="E63" s="62">
        <v>3233</v>
      </c>
      <c r="F63" s="58" t="s">
        <v>96</v>
      </c>
      <c r="G63" s="55"/>
      <c r="H63" s="55">
        <v>20000</v>
      </c>
      <c r="I63" s="55">
        <v>20000</v>
      </c>
      <c r="J63" s="55">
        <v>248.85</v>
      </c>
      <c r="K63" s="55" t="e">
        <f t="shared" si="3"/>
        <v>#DIV/0!</v>
      </c>
      <c r="L63" s="55">
        <f t="shared" si="4"/>
        <v>1.2442500000000001</v>
      </c>
    </row>
    <row r="64" spans="2:12" x14ac:dyDescent="0.25">
      <c r="B64" s="11"/>
      <c r="C64" s="11"/>
      <c r="D64" s="11"/>
      <c r="E64" s="62">
        <v>3234</v>
      </c>
      <c r="F64" s="58" t="s">
        <v>97</v>
      </c>
      <c r="G64" s="55">
        <v>6782.76</v>
      </c>
      <c r="H64" s="55">
        <v>13500</v>
      </c>
      <c r="I64" s="55">
        <v>13500</v>
      </c>
      <c r="J64" s="55">
        <v>1183.8900000000001</v>
      </c>
      <c r="K64" s="55">
        <f t="shared" si="3"/>
        <v>17.454399094174054</v>
      </c>
      <c r="L64" s="55">
        <f t="shared" si="4"/>
        <v>8.7695555555555575</v>
      </c>
    </row>
    <row r="65" spans="2:12" x14ac:dyDescent="0.25">
      <c r="B65" s="11"/>
      <c r="C65" s="11"/>
      <c r="D65" s="11"/>
      <c r="E65" s="62">
        <v>3235</v>
      </c>
      <c r="F65" s="58" t="s">
        <v>98</v>
      </c>
      <c r="G65" s="55">
        <v>12284.86</v>
      </c>
      <c r="H65" s="55">
        <v>27000</v>
      </c>
      <c r="I65" s="55">
        <v>27000</v>
      </c>
      <c r="J65" s="55">
        <v>12368.31</v>
      </c>
      <c r="K65" s="55">
        <f t="shared" si="3"/>
        <v>100.67929142049643</v>
      </c>
      <c r="L65" s="55">
        <f t="shared" si="4"/>
        <v>45.80855555555555</v>
      </c>
    </row>
    <row r="66" spans="2:12" x14ac:dyDescent="0.25">
      <c r="B66" s="11"/>
      <c r="C66" s="11"/>
      <c r="D66" s="11"/>
      <c r="E66" s="62">
        <v>3236</v>
      </c>
      <c r="F66" s="58" t="s">
        <v>144</v>
      </c>
      <c r="G66" s="55">
        <v>1433.43</v>
      </c>
      <c r="H66" s="55">
        <v>0</v>
      </c>
      <c r="I66" s="55">
        <v>0</v>
      </c>
      <c r="J66" s="55">
        <v>0</v>
      </c>
      <c r="K66" s="55">
        <f t="shared" si="3"/>
        <v>0</v>
      </c>
      <c r="L66" s="55" t="e">
        <f t="shared" si="4"/>
        <v>#DIV/0!</v>
      </c>
    </row>
    <row r="67" spans="2:12" x14ac:dyDescent="0.25">
      <c r="B67" s="11"/>
      <c r="C67" s="11"/>
      <c r="D67" s="11"/>
      <c r="E67" s="62">
        <v>3237</v>
      </c>
      <c r="F67" s="58" t="s">
        <v>99</v>
      </c>
      <c r="G67" s="55">
        <v>25602.75</v>
      </c>
      <c r="H67" s="55">
        <v>88500</v>
      </c>
      <c r="I67" s="55">
        <v>177188</v>
      </c>
      <c r="J67" s="55">
        <v>58782.23</v>
      </c>
      <c r="K67" s="55">
        <f t="shared" si="3"/>
        <v>229.59342258155863</v>
      </c>
      <c r="L67" s="55">
        <f t="shared" si="4"/>
        <v>33.175062645325873</v>
      </c>
    </row>
    <row r="68" spans="2:12" x14ac:dyDescent="0.25">
      <c r="B68" s="11"/>
      <c r="C68" s="11"/>
      <c r="D68" s="11"/>
      <c r="E68" s="62">
        <v>3238</v>
      </c>
      <c r="F68" s="58" t="s">
        <v>100</v>
      </c>
      <c r="G68" s="55">
        <v>1841.01</v>
      </c>
      <c r="H68" s="55">
        <v>30000</v>
      </c>
      <c r="I68" s="55">
        <v>90193</v>
      </c>
      <c r="J68" s="55">
        <v>3394.31</v>
      </c>
      <c r="K68" s="55">
        <f t="shared" si="3"/>
        <v>184.37216527884149</v>
      </c>
      <c r="L68" s="55">
        <f t="shared" si="4"/>
        <v>3.7633851851030569</v>
      </c>
    </row>
    <row r="69" spans="2:12" x14ac:dyDescent="0.25">
      <c r="B69" s="11"/>
      <c r="C69" s="11"/>
      <c r="D69" s="11"/>
      <c r="E69" s="62">
        <v>3239</v>
      </c>
      <c r="F69" s="58" t="s">
        <v>101</v>
      </c>
      <c r="G69" s="55">
        <v>12757.53</v>
      </c>
      <c r="H69" s="55">
        <v>53500</v>
      </c>
      <c r="I69" s="55">
        <v>53500</v>
      </c>
      <c r="J69" s="55">
        <v>8314.0400000000009</v>
      </c>
      <c r="K69" s="55">
        <f t="shared" si="3"/>
        <v>65.169668423276292</v>
      </c>
      <c r="L69" s="55">
        <f t="shared" si="4"/>
        <v>15.540261682242992</v>
      </c>
    </row>
    <row r="70" spans="2:12" x14ac:dyDescent="0.25">
      <c r="B70" s="11"/>
      <c r="C70" s="11"/>
      <c r="D70" s="11">
        <v>329</v>
      </c>
      <c r="E70" s="58"/>
      <c r="F70" s="58" t="s">
        <v>102</v>
      </c>
      <c r="G70" s="55">
        <v>668.49000000000012</v>
      </c>
      <c r="H70" s="55">
        <f>H71+H72+H73+H74+H75</f>
        <v>7579.79</v>
      </c>
      <c r="I70" s="55">
        <f>I71+I72+I73+I74+I75</f>
        <v>15579.79</v>
      </c>
      <c r="J70" s="55">
        <f>J71+J72+J73+J74+J75</f>
        <v>22530.02</v>
      </c>
      <c r="K70" s="55">
        <f t="shared" si="3"/>
        <v>3370.2852697871313</v>
      </c>
      <c r="L70" s="55">
        <f t="shared" si="4"/>
        <v>144.6105499496463</v>
      </c>
    </row>
    <row r="71" spans="2:12" x14ac:dyDescent="0.25">
      <c r="B71" s="11"/>
      <c r="C71" s="11"/>
      <c r="D71" s="11"/>
      <c r="E71" s="62">
        <v>3292</v>
      </c>
      <c r="F71" s="58" t="s">
        <v>103</v>
      </c>
      <c r="G71" s="55">
        <v>360.86</v>
      </c>
      <c r="H71" s="55">
        <v>2000</v>
      </c>
      <c r="I71" s="55">
        <v>2000</v>
      </c>
      <c r="J71" s="55">
        <v>518.91</v>
      </c>
      <c r="K71" s="55">
        <f t="shared" si="3"/>
        <v>143.79814886659645</v>
      </c>
      <c r="L71" s="55">
        <f t="shared" si="4"/>
        <v>25.945499999999999</v>
      </c>
    </row>
    <row r="72" spans="2:12" x14ac:dyDescent="0.25">
      <c r="B72" s="11"/>
      <c r="C72" s="11"/>
      <c r="D72" s="11"/>
      <c r="E72" s="62">
        <v>3293</v>
      </c>
      <c r="F72" s="58" t="s">
        <v>104</v>
      </c>
      <c r="G72" s="55">
        <v>169.56</v>
      </c>
      <c r="H72" s="55">
        <v>849.79</v>
      </c>
      <c r="I72" s="55">
        <v>849.79</v>
      </c>
      <c r="J72" s="55">
        <v>736.43</v>
      </c>
      <c r="K72" s="55">
        <f t="shared" si="3"/>
        <v>434.31823543288505</v>
      </c>
      <c r="L72" s="55">
        <f t="shared" si="4"/>
        <v>86.660233704797648</v>
      </c>
    </row>
    <row r="73" spans="2:12" x14ac:dyDescent="0.25">
      <c r="B73" s="11"/>
      <c r="C73" s="11"/>
      <c r="D73" s="11"/>
      <c r="E73" s="62">
        <v>3294</v>
      </c>
      <c r="F73" s="58" t="s">
        <v>118</v>
      </c>
      <c r="G73" s="55">
        <v>0</v>
      </c>
      <c r="H73" s="55">
        <v>4030</v>
      </c>
      <c r="I73" s="55">
        <v>4030</v>
      </c>
      <c r="J73" s="55">
        <v>35.93</v>
      </c>
      <c r="K73" s="55" t="e">
        <f t="shared" si="3"/>
        <v>#DIV/0!</v>
      </c>
      <c r="L73" s="55">
        <f t="shared" si="4"/>
        <v>0.89156327543424319</v>
      </c>
    </row>
    <row r="74" spans="2:12" x14ac:dyDescent="0.25">
      <c r="B74" s="11"/>
      <c r="C74" s="11"/>
      <c r="D74" s="11"/>
      <c r="E74" s="62">
        <v>3295</v>
      </c>
      <c r="F74" s="58" t="s">
        <v>105</v>
      </c>
      <c r="G74" s="55">
        <v>6.32</v>
      </c>
      <c r="H74" s="55">
        <v>300</v>
      </c>
      <c r="I74" s="55">
        <v>8300</v>
      </c>
      <c r="J74" s="55">
        <v>4379.41</v>
      </c>
      <c r="K74" s="55">
        <f t="shared" si="3"/>
        <v>69294.462025316461</v>
      </c>
      <c r="L74" s="55">
        <f t="shared" si="4"/>
        <v>52.763975903614458</v>
      </c>
    </row>
    <row r="75" spans="2:12" ht="23.25" customHeight="1" x14ac:dyDescent="0.25">
      <c r="B75" s="11"/>
      <c r="C75" s="11"/>
      <c r="D75" s="11"/>
      <c r="E75" s="62">
        <v>3299</v>
      </c>
      <c r="F75" s="58" t="s">
        <v>102</v>
      </c>
      <c r="G75" s="55">
        <v>131.75</v>
      </c>
      <c r="H75" s="55">
        <v>400</v>
      </c>
      <c r="I75" s="55">
        <v>400</v>
      </c>
      <c r="J75" s="55">
        <v>16859.34</v>
      </c>
      <c r="K75" s="55">
        <f t="shared" si="3"/>
        <v>12796.462998102466</v>
      </c>
      <c r="L75" s="55">
        <f t="shared" si="4"/>
        <v>4214.835</v>
      </c>
    </row>
    <row r="76" spans="2:12" x14ac:dyDescent="0.25">
      <c r="B76" s="11"/>
      <c r="C76" s="11">
        <v>34</v>
      </c>
      <c r="D76" s="11"/>
      <c r="E76" s="58"/>
      <c r="F76" s="58" t="s">
        <v>106</v>
      </c>
      <c r="G76" s="55">
        <v>288.94</v>
      </c>
      <c r="H76" s="55">
        <v>2025</v>
      </c>
      <c r="I76" s="55">
        <v>2025</v>
      </c>
      <c r="J76" s="55">
        <v>498.37</v>
      </c>
      <c r="K76" s="55">
        <f t="shared" si="3"/>
        <v>172.48217623035924</v>
      </c>
      <c r="L76" s="55">
        <f t="shared" si="4"/>
        <v>24.610864197530866</v>
      </c>
    </row>
    <row r="77" spans="2:12" x14ac:dyDescent="0.25">
      <c r="B77" s="11"/>
      <c r="C77" s="11"/>
      <c r="D77" s="11">
        <v>343</v>
      </c>
      <c r="E77" s="58"/>
      <c r="F77" s="58" t="s">
        <v>107</v>
      </c>
      <c r="G77" s="55">
        <v>288.94</v>
      </c>
      <c r="H77" s="55">
        <v>2025</v>
      </c>
      <c r="I77" s="55">
        <v>2025</v>
      </c>
      <c r="J77" s="55">
        <f>J78+J79</f>
        <v>498.37</v>
      </c>
      <c r="K77" s="55">
        <f t="shared" si="3"/>
        <v>172.48217623035924</v>
      </c>
      <c r="L77" s="55">
        <f t="shared" si="4"/>
        <v>24.610864197530866</v>
      </c>
    </row>
    <row r="78" spans="2:12" x14ac:dyDescent="0.25">
      <c r="B78" s="11"/>
      <c r="C78" s="11"/>
      <c r="D78" s="11"/>
      <c r="E78" s="62">
        <v>3431</v>
      </c>
      <c r="F78" s="58" t="s">
        <v>108</v>
      </c>
      <c r="G78" s="55">
        <v>288.94</v>
      </c>
      <c r="H78" s="55">
        <v>2000</v>
      </c>
      <c r="I78" s="55">
        <v>2000</v>
      </c>
      <c r="J78" s="55">
        <v>494.15</v>
      </c>
      <c r="K78" s="55">
        <f t="shared" si="3"/>
        <v>171.02166539766043</v>
      </c>
      <c r="L78" s="55">
        <f t="shared" si="4"/>
        <v>24.7075</v>
      </c>
    </row>
    <row r="79" spans="2:12" x14ac:dyDescent="0.25">
      <c r="B79" s="11"/>
      <c r="C79" s="11"/>
      <c r="D79" s="11"/>
      <c r="E79" s="62">
        <v>3433</v>
      </c>
      <c r="F79" s="58" t="s">
        <v>109</v>
      </c>
      <c r="G79" s="55">
        <v>0</v>
      </c>
      <c r="H79" s="55">
        <v>25</v>
      </c>
      <c r="I79" s="55">
        <v>25</v>
      </c>
      <c r="J79" s="55">
        <v>4.22</v>
      </c>
      <c r="K79" s="55" t="e">
        <f t="shared" si="3"/>
        <v>#DIV/0!</v>
      </c>
      <c r="L79" s="55">
        <f t="shared" si="4"/>
        <v>16.88</v>
      </c>
    </row>
    <row r="80" spans="2:12" x14ac:dyDescent="0.25">
      <c r="B80" s="13">
        <v>4</v>
      </c>
      <c r="C80" s="13"/>
      <c r="D80" s="13"/>
      <c r="E80" s="13"/>
      <c r="F80" s="17" t="s">
        <v>6</v>
      </c>
      <c r="G80" s="66">
        <v>551233.25</v>
      </c>
      <c r="H80" s="56">
        <f>H81+H84</f>
        <v>55401.17</v>
      </c>
      <c r="I80" s="66">
        <f>I81+I84</f>
        <v>469651.17</v>
      </c>
      <c r="J80" s="56">
        <f>J81+J84</f>
        <v>243206.15</v>
      </c>
      <c r="K80" s="56">
        <f t="shared" si="3"/>
        <v>44.120370097413392</v>
      </c>
      <c r="L80" s="55">
        <f t="shared" si="4"/>
        <v>51.784423319971715</v>
      </c>
    </row>
    <row r="81" spans="2:12" ht="25.5" x14ac:dyDescent="0.25">
      <c r="B81" s="14"/>
      <c r="C81" s="14">
        <v>41</v>
      </c>
      <c r="D81" s="14"/>
      <c r="E81" s="14"/>
      <c r="F81" s="18" t="s">
        <v>7</v>
      </c>
      <c r="G81" s="68">
        <v>14669.38</v>
      </c>
      <c r="H81" s="55">
        <v>0</v>
      </c>
      <c r="I81" s="55">
        <f>I82+I83</f>
        <v>208000</v>
      </c>
      <c r="J81" s="55">
        <v>53699.15</v>
      </c>
      <c r="K81" s="55">
        <f t="shared" si="3"/>
        <v>366.06284655520551</v>
      </c>
      <c r="L81" s="55">
        <f t="shared" si="4"/>
        <v>25.816899038461539</v>
      </c>
    </row>
    <row r="82" spans="2:12" x14ac:dyDescent="0.25">
      <c r="B82" s="14"/>
      <c r="C82" s="14"/>
      <c r="D82" s="11">
        <v>412</v>
      </c>
      <c r="E82" s="11"/>
      <c r="F82" s="11" t="s">
        <v>110</v>
      </c>
      <c r="G82" s="68">
        <v>14669.38</v>
      </c>
      <c r="H82" s="55">
        <v>0</v>
      </c>
      <c r="I82" s="55">
        <v>0</v>
      </c>
      <c r="J82" s="55">
        <v>53699.15</v>
      </c>
      <c r="K82" s="55">
        <f t="shared" si="3"/>
        <v>366.06284655520551</v>
      </c>
      <c r="L82" s="55" t="e">
        <f t="shared" si="4"/>
        <v>#DIV/0!</v>
      </c>
    </row>
    <row r="83" spans="2:12" x14ac:dyDescent="0.25">
      <c r="B83" s="14"/>
      <c r="C83" s="14"/>
      <c r="D83" s="11"/>
      <c r="E83" s="11">
        <v>4124</v>
      </c>
      <c r="F83" s="11" t="s">
        <v>111</v>
      </c>
      <c r="G83" s="68">
        <v>14669.38</v>
      </c>
      <c r="H83" s="55">
        <v>0</v>
      </c>
      <c r="I83" s="55">
        <v>208000</v>
      </c>
      <c r="J83" s="55">
        <v>53699.15</v>
      </c>
      <c r="K83" s="55">
        <f t="shared" si="3"/>
        <v>366.06284655520551</v>
      </c>
      <c r="L83" s="55">
        <f t="shared" si="4"/>
        <v>25.816899038461539</v>
      </c>
    </row>
    <row r="84" spans="2:12" x14ac:dyDescent="0.25">
      <c r="B84" s="58"/>
      <c r="C84" s="62">
        <v>42</v>
      </c>
      <c r="D84" s="58"/>
      <c r="E84" s="58"/>
      <c r="F84" s="60" t="s">
        <v>112</v>
      </c>
      <c r="G84" s="55">
        <v>536563.87</v>
      </c>
      <c r="H84" s="55">
        <f>H85+H88+H91</f>
        <v>55401.17</v>
      </c>
      <c r="I84" s="55">
        <f>I85+I88+I91</f>
        <v>261651.16999999998</v>
      </c>
      <c r="J84" s="55">
        <f>J85+J88+J91</f>
        <v>189507</v>
      </c>
      <c r="K84" s="55">
        <f t="shared" si="3"/>
        <v>35.318628516675936</v>
      </c>
      <c r="L84" s="55">
        <f t="shared" si="4"/>
        <v>72.427346684518938</v>
      </c>
    </row>
    <row r="85" spans="2:12" x14ac:dyDescent="0.25">
      <c r="B85" s="58"/>
      <c r="C85" s="63"/>
      <c r="D85" s="58">
        <v>422</v>
      </c>
      <c r="E85" s="58"/>
      <c r="F85" s="58" t="s">
        <v>113</v>
      </c>
      <c r="G85" s="55">
        <v>520156.78</v>
      </c>
      <c r="H85" s="55">
        <v>3600</v>
      </c>
      <c r="I85" s="55">
        <f>I86+I87</f>
        <v>209850</v>
      </c>
      <c r="J85" s="55">
        <f>J86+J87</f>
        <v>170496.78</v>
      </c>
      <c r="K85" s="55">
        <f t="shared" si="3"/>
        <v>32.777959752826831</v>
      </c>
      <c r="L85" s="55">
        <f t="shared" si="4"/>
        <v>81.246976411722656</v>
      </c>
    </row>
    <row r="86" spans="2:12" x14ac:dyDescent="0.25">
      <c r="B86" s="59"/>
      <c r="C86" s="59"/>
      <c r="D86" s="59"/>
      <c r="E86" s="64">
        <v>4221</v>
      </c>
      <c r="F86" s="60" t="s">
        <v>114</v>
      </c>
      <c r="G86" s="74">
        <v>520156.78</v>
      </c>
      <c r="H86" s="55">
        <v>3600</v>
      </c>
      <c r="I86" s="55">
        <v>204850</v>
      </c>
      <c r="J86" s="74">
        <v>170496.78</v>
      </c>
      <c r="K86" s="55">
        <f t="shared" si="3"/>
        <v>32.777959752826831</v>
      </c>
      <c r="L86" s="55">
        <f t="shared" si="4"/>
        <v>83.230061020258731</v>
      </c>
    </row>
    <row r="87" spans="2:12" x14ac:dyDescent="0.25">
      <c r="B87" s="59"/>
      <c r="C87" s="59"/>
      <c r="D87" s="59"/>
      <c r="E87" s="64">
        <v>4226</v>
      </c>
      <c r="F87" s="60" t="s">
        <v>165</v>
      </c>
      <c r="G87" s="74">
        <v>0</v>
      </c>
      <c r="H87" s="55">
        <v>0</v>
      </c>
      <c r="I87" s="55">
        <v>5000</v>
      </c>
      <c r="J87" s="74">
        <v>0</v>
      </c>
      <c r="K87" s="55" t="e">
        <f t="shared" si="3"/>
        <v>#DIV/0!</v>
      </c>
      <c r="L87" s="55">
        <f t="shared" si="4"/>
        <v>0</v>
      </c>
    </row>
    <row r="88" spans="2:12" ht="25.5" x14ac:dyDescent="0.25">
      <c r="B88" s="59"/>
      <c r="C88" s="59"/>
      <c r="D88" s="60">
        <v>424</v>
      </c>
      <c r="E88" s="64"/>
      <c r="F88" s="60" t="s">
        <v>115</v>
      </c>
      <c r="G88" s="74">
        <v>16407.09</v>
      </c>
      <c r="H88" s="55">
        <f>H89+H90</f>
        <v>31801.17</v>
      </c>
      <c r="I88" s="55">
        <f>I89+I90</f>
        <v>31801.17</v>
      </c>
      <c r="J88" s="74">
        <f>J89+J90</f>
        <v>17060.22</v>
      </c>
      <c r="K88" s="55">
        <f t="shared" si="3"/>
        <v>103.98077904125596</v>
      </c>
      <c r="L88" s="55">
        <f t="shared" si="4"/>
        <v>53.646516779099642</v>
      </c>
    </row>
    <row r="89" spans="2:12" x14ac:dyDescent="0.25">
      <c r="B89" s="59"/>
      <c r="C89" s="59"/>
      <c r="D89" s="58"/>
      <c r="E89" s="62">
        <v>4241</v>
      </c>
      <c r="F89" s="58" t="s">
        <v>116</v>
      </c>
      <c r="G89" s="55">
        <v>200.95</v>
      </c>
      <c r="H89" s="55">
        <v>2500</v>
      </c>
      <c r="I89" s="55">
        <v>2500</v>
      </c>
      <c r="J89" s="74">
        <v>506.22</v>
      </c>
      <c r="K89" s="55">
        <f t="shared" si="3"/>
        <v>251.91341129634242</v>
      </c>
      <c r="L89" s="55">
        <f t="shared" si="4"/>
        <v>20.248799999999999</v>
      </c>
    </row>
    <row r="90" spans="2:12" x14ac:dyDescent="0.25">
      <c r="B90" s="58"/>
      <c r="C90" s="58"/>
      <c r="D90" s="58"/>
      <c r="E90" s="62">
        <v>4243</v>
      </c>
      <c r="F90" s="58" t="s">
        <v>117</v>
      </c>
      <c r="G90" s="55">
        <v>16206.14</v>
      </c>
      <c r="H90" s="55">
        <v>29301.17</v>
      </c>
      <c r="I90" s="55">
        <v>29301.17</v>
      </c>
      <c r="J90" s="55">
        <v>16554</v>
      </c>
      <c r="K90" s="55">
        <f t="shared" si="3"/>
        <v>102.14647041183156</v>
      </c>
      <c r="L90" s="55">
        <f t="shared" si="4"/>
        <v>56.496037530241971</v>
      </c>
    </row>
    <row r="91" spans="2:12" x14ac:dyDescent="0.25">
      <c r="B91" s="58"/>
      <c r="C91" s="58"/>
      <c r="D91" s="58">
        <v>426</v>
      </c>
      <c r="E91" s="62">
        <v>4263</v>
      </c>
      <c r="F91" s="58" t="s">
        <v>119</v>
      </c>
      <c r="G91" s="55">
        <v>0</v>
      </c>
      <c r="H91" s="55">
        <v>20000</v>
      </c>
      <c r="I91" s="55">
        <v>20000</v>
      </c>
      <c r="J91" s="55">
        <v>1950</v>
      </c>
      <c r="K91" s="55" t="e">
        <f t="shared" si="3"/>
        <v>#DIV/0!</v>
      </c>
      <c r="L91" s="55">
        <f t="shared" si="4"/>
        <v>9.75</v>
      </c>
    </row>
  </sheetData>
  <mergeCells count="7">
    <mergeCell ref="B2:L2"/>
    <mergeCell ref="B4:L4"/>
    <mergeCell ref="B6:L6"/>
    <mergeCell ref="B37:F37"/>
    <mergeCell ref="B9:F9"/>
    <mergeCell ref="B36:F36"/>
    <mergeCell ref="B8:F8"/>
  </mergeCells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0"/>
  <sheetViews>
    <sheetView workbookViewId="0">
      <selection activeCell="L19" sqref="L1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35" t="s">
        <v>42</v>
      </c>
      <c r="C2" s="235"/>
      <c r="D2" s="235"/>
      <c r="E2" s="235"/>
      <c r="F2" s="235"/>
      <c r="G2" s="235"/>
      <c r="H2" s="23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76" t="s">
        <v>8</v>
      </c>
      <c r="C4" s="76" t="s">
        <v>141</v>
      </c>
      <c r="D4" s="76" t="s">
        <v>154</v>
      </c>
      <c r="E4" s="76" t="s">
        <v>155</v>
      </c>
      <c r="F4" s="76" t="s">
        <v>161</v>
      </c>
      <c r="G4" s="76" t="s">
        <v>27</v>
      </c>
      <c r="H4" s="76" t="s">
        <v>57</v>
      </c>
    </row>
    <row r="5" spans="2:8" x14ac:dyDescent="0.25">
      <c r="B5" s="76">
        <v>1</v>
      </c>
      <c r="C5" s="77">
        <v>2</v>
      </c>
      <c r="D5" s="77">
        <v>3</v>
      </c>
      <c r="E5" s="77">
        <v>4</v>
      </c>
      <c r="F5" s="77">
        <v>5</v>
      </c>
      <c r="G5" s="77" t="s">
        <v>39</v>
      </c>
      <c r="H5" s="77" t="s">
        <v>40</v>
      </c>
    </row>
    <row r="6" spans="2:8" x14ac:dyDescent="0.25">
      <c r="B6" s="10" t="s">
        <v>53</v>
      </c>
      <c r="C6" s="57">
        <v>235466.29</v>
      </c>
      <c r="D6" s="57">
        <f>D8+D10+D12+D14+D16</f>
        <v>868696.01000000013</v>
      </c>
      <c r="E6" s="57">
        <f>E8+E10+E12+E14+E16</f>
        <v>1439827.01</v>
      </c>
      <c r="F6" s="57">
        <f>F8+F10+F16</f>
        <v>561302.37</v>
      </c>
      <c r="G6" s="55">
        <f>F6/C6*100</f>
        <v>238.37907753165007</v>
      </c>
      <c r="H6" s="55">
        <f>F6/E6*100</f>
        <v>38.984014475461187</v>
      </c>
    </row>
    <row r="7" spans="2:8" x14ac:dyDescent="0.25">
      <c r="B7" s="10" t="s">
        <v>19</v>
      </c>
      <c r="C7" s="55"/>
      <c r="D7" s="8"/>
      <c r="E7" s="8"/>
      <c r="F7" s="55"/>
      <c r="G7" s="55"/>
      <c r="H7" s="55"/>
    </row>
    <row r="8" spans="2:8" x14ac:dyDescent="0.25">
      <c r="B8" s="22" t="s">
        <v>20</v>
      </c>
      <c r="C8" s="55">
        <v>222196.47</v>
      </c>
      <c r="D8" s="53">
        <v>832095</v>
      </c>
      <c r="E8" s="53">
        <v>1403226</v>
      </c>
      <c r="F8" s="87">
        <v>540718.5</v>
      </c>
      <c r="G8" s="55">
        <f t="shared" ref="G8:G27" si="0">F8/C8*100</f>
        <v>243.35152579156633</v>
      </c>
      <c r="H8" s="55">
        <f t="shared" ref="H7:H27" si="1">F8/E8*100</f>
        <v>38.533956753936998</v>
      </c>
    </row>
    <row r="9" spans="2:8" x14ac:dyDescent="0.25">
      <c r="B9" s="10" t="s">
        <v>25</v>
      </c>
      <c r="C9" s="55"/>
      <c r="D9" s="53"/>
      <c r="E9" s="217"/>
      <c r="F9" s="55"/>
      <c r="G9" s="55"/>
      <c r="H9" s="55"/>
    </row>
    <row r="10" spans="2:8" x14ac:dyDescent="0.25">
      <c r="B10" s="24" t="s">
        <v>26</v>
      </c>
      <c r="C10" s="55">
        <v>70.11</v>
      </c>
      <c r="D10" s="53">
        <v>1099.79</v>
      </c>
      <c r="E10" s="217">
        <v>1099.79</v>
      </c>
      <c r="F10" s="55">
        <v>8024.87</v>
      </c>
      <c r="G10" s="55">
        <f t="shared" si="0"/>
        <v>11446.113250606189</v>
      </c>
      <c r="H10" s="55">
        <f t="shared" si="1"/>
        <v>729.6729375608071</v>
      </c>
    </row>
    <row r="11" spans="2:8" x14ac:dyDescent="0.25">
      <c r="B11" s="10" t="s">
        <v>148</v>
      </c>
      <c r="C11" s="55"/>
      <c r="D11" s="53"/>
      <c r="E11" s="217"/>
      <c r="F11" s="55"/>
      <c r="G11" s="55"/>
      <c r="H11" s="55"/>
    </row>
    <row r="12" spans="2:8" x14ac:dyDescent="0.25">
      <c r="B12" s="24" t="s">
        <v>149</v>
      </c>
      <c r="C12" s="55"/>
      <c r="D12" s="53">
        <v>10000</v>
      </c>
      <c r="E12" s="217">
        <v>10000</v>
      </c>
      <c r="F12" s="55"/>
      <c r="G12" s="55"/>
      <c r="H12" s="55">
        <f t="shared" si="1"/>
        <v>0</v>
      </c>
    </row>
    <row r="13" spans="2:8" x14ac:dyDescent="0.25">
      <c r="B13" s="10" t="s">
        <v>150</v>
      </c>
      <c r="C13" s="55"/>
      <c r="D13" s="53"/>
      <c r="E13" s="217"/>
      <c r="F13" s="55"/>
      <c r="G13" s="55"/>
      <c r="H13" s="55"/>
    </row>
    <row r="14" spans="2:8" x14ac:dyDescent="0.25">
      <c r="B14" s="24" t="s">
        <v>151</v>
      </c>
      <c r="C14" s="55">
        <v>237.01</v>
      </c>
      <c r="D14" s="53">
        <v>2600.0500000000002</v>
      </c>
      <c r="E14" s="217">
        <v>2600.0500000000002</v>
      </c>
      <c r="F14" s="55"/>
      <c r="G14" s="55"/>
      <c r="H14" s="55">
        <f t="shared" si="1"/>
        <v>0</v>
      </c>
    </row>
    <row r="15" spans="2:8" x14ac:dyDescent="0.25">
      <c r="B15" s="10" t="s">
        <v>120</v>
      </c>
      <c r="C15" s="55"/>
      <c r="D15" s="53"/>
      <c r="E15" s="217"/>
      <c r="F15" s="55"/>
      <c r="G15" s="55"/>
      <c r="H15" s="55"/>
    </row>
    <row r="16" spans="2:8" x14ac:dyDescent="0.25">
      <c r="B16" s="24" t="s">
        <v>121</v>
      </c>
      <c r="C16" s="55">
        <v>12962.7</v>
      </c>
      <c r="D16" s="53">
        <v>22901.17</v>
      </c>
      <c r="E16" s="217">
        <v>22901.17</v>
      </c>
      <c r="F16" s="55">
        <v>12559</v>
      </c>
      <c r="G16" s="55">
        <f t="shared" si="0"/>
        <v>96.885679680930664</v>
      </c>
      <c r="H16" s="55">
        <f t="shared" si="1"/>
        <v>54.8399928911929</v>
      </c>
    </row>
    <row r="17" spans="2:11" ht="15.75" customHeight="1" x14ac:dyDescent="0.25">
      <c r="B17" s="10" t="s">
        <v>54</v>
      </c>
      <c r="C17" s="71">
        <v>765169.39</v>
      </c>
      <c r="D17" s="71">
        <f>D19+D21+D23+D25+D27</f>
        <v>868696.01000000013</v>
      </c>
      <c r="E17" s="218">
        <f>E19+E21+E23+E25+E27</f>
        <v>1439827.01</v>
      </c>
      <c r="F17" s="71">
        <f>F19+F27</f>
        <v>553277.5</v>
      </c>
      <c r="G17" s="55">
        <f t="shared" si="0"/>
        <v>72.307845456285179</v>
      </c>
      <c r="H17" s="55">
        <f t="shared" si="1"/>
        <v>38.426664881081791</v>
      </c>
    </row>
    <row r="18" spans="2:11" ht="15.75" customHeight="1" x14ac:dyDescent="0.25">
      <c r="B18" s="10" t="s">
        <v>19</v>
      </c>
      <c r="C18" s="55"/>
      <c r="E18" s="53"/>
      <c r="F18" s="55"/>
      <c r="G18" s="55"/>
      <c r="H18" s="55"/>
    </row>
    <row r="19" spans="2:11" x14ac:dyDescent="0.25">
      <c r="B19" s="22" t="s">
        <v>20</v>
      </c>
      <c r="C19" s="55">
        <v>751754.23</v>
      </c>
      <c r="D19" s="53">
        <v>832095</v>
      </c>
      <c r="E19" s="53">
        <v>1403226</v>
      </c>
      <c r="F19" s="55">
        <v>540718.5</v>
      </c>
      <c r="G19" s="55">
        <f t="shared" si="0"/>
        <v>71.927563347398788</v>
      </c>
      <c r="H19" s="55">
        <f t="shared" si="1"/>
        <v>38.533956753936998</v>
      </c>
    </row>
    <row r="20" spans="2:11" x14ac:dyDescent="0.25">
      <c r="B20" s="10" t="s">
        <v>25</v>
      </c>
      <c r="C20" s="55"/>
      <c r="D20" s="53"/>
      <c r="E20" s="217"/>
      <c r="F20" s="55"/>
      <c r="G20" s="55"/>
      <c r="H20" s="55"/>
    </row>
    <row r="21" spans="2:11" x14ac:dyDescent="0.25">
      <c r="B21" s="24" t="s">
        <v>26</v>
      </c>
      <c r="C21" s="55">
        <v>90.44</v>
      </c>
      <c r="D21" s="53">
        <v>1099.79</v>
      </c>
      <c r="E21" s="217">
        <v>1099.79</v>
      </c>
      <c r="F21" s="55"/>
      <c r="G21" s="55"/>
      <c r="H21" s="55">
        <f t="shared" si="1"/>
        <v>0</v>
      </c>
    </row>
    <row r="22" spans="2:11" x14ac:dyDescent="0.25">
      <c r="B22" s="10" t="s">
        <v>148</v>
      </c>
      <c r="C22" s="55"/>
      <c r="D22" s="53"/>
      <c r="E22" s="217"/>
      <c r="F22" s="55"/>
      <c r="G22" s="55"/>
      <c r="H22" s="55"/>
    </row>
    <row r="23" spans="2:11" x14ac:dyDescent="0.25">
      <c r="B23" s="24" t="s">
        <v>149</v>
      </c>
      <c r="C23" s="55"/>
      <c r="D23" s="53">
        <v>10000</v>
      </c>
      <c r="E23" s="217">
        <v>10000</v>
      </c>
      <c r="F23" s="55">
        <v>0</v>
      </c>
      <c r="G23" s="55"/>
      <c r="H23" s="55">
        <f t="shared" si="1"/>
        <v>0</v>
      </c>
    </row>
    <row r="24" spans="2:11" x14ac:dyDescent="0.25">
      <c r="B24" s="10" t="s">
        <v>150</v>
      </c>
      <c r="C24" s="55"/>
      <c r="D24" s="53"/>
      <c r="E24" s="217"/>
      <c r="F24" s="55"/>
      <c r="G24" s="55"/>
      <c r="H24" s="55"/>
    </row>
    <row r="25" spans="2:11" x14ac:dyDescent="0.25">
      <c r="B25" s="24" t="s">
        <v>151</v>
      </c>
      <c r="C25" s="55">
        <v>362.02</v>
      </c>
      <c r="D25" s="53">
        <v>2600.0500000000002</v>
      </c>
      <c r="E25" s="217">
        <v>2600.0500000000002</v>
      </c>
      <c r="F25" s="55"/>
      <c r="G25" s="55"/>
      <c r="H25" s="55">
        <f t="shared" si="1"/>
        <v>0</v>
      </c>
    </row>
    <row r="26" spans="2:11" x14ac:dyDescent="0.25">
      <c r="B26" s="10" t="s">
        <v>120</v>
      </c>
      <c r="C26" s="55"/>
      <c r="D26" s="53"/>
      <c r="E26" s="217"/>
      <c r="F26" s="55"/>
      <c r="G26" s="55"/>
      <c r="H26" s="55"/>
    </row>
    <row r="27" spans="2:11" x14ac:dyDescent="0.25">
      <c r="B27" s="24" t="s">
        <v>121</v>
      </c>
      <c r="C27" s="55">
        <v>12962.7</v>
      </c>
      <c r="D27" s="53">
        <v>22901.17</v>
      </c>
      <c r="E27" s="217">
        <v>22901.17</v>
      </c>
      <c r="F27" s="55">
        <v>12559</v>
      </c>
      <c r="G27" s="55">
        <f t="shared" si="0"/>
        <v>96.885679680930664</v>
      </c>
      <c r="H27" s="55">
        <f t="shared" si="1"/>
        <v>54.8399928911929</v>
      </c>
    </row>
    <row r="28" spans="2:11" ht="15" customHeight="1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2:11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2:11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F21" sqref="F2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35" t="s">
        <v>43</v>
      </c>
      <c r="C2" s="235"/>
      <c r="D2" s="235"/>
      <c r="E2" s="235"/>
      <c r="F2" s="235"/>
      <c r="G2" s="235"/>
      <c r="H2" s="23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76" t="s">
        <v>8</v>
      </c>
      <c r="C4" s="76" t="s">
        <v>152</v>
      </c>
      <c r="D4" s="76" t="s">
        <v>154</v>
      </c>
      <c r="E4" s="76" t="s">
        <v>155</v>
      </c>
      <c r="F4" s="76" t="s">
        <v>166</v>
      </c>
      <c r="G4" s="76" t="s">
        <v>27</v>
      </c>
      <c r="H4" s="76" t="s">
        <v>57</v>
      </c>
    </row>
    <row r="5" spans="2:8" x14ac:dyDescent="0.25">
      <c r="B5" s="77">
        <v>1</v>
      </c>
      <c r="C5" s="77">
        <v>2</v>
      </c>
      <c r="D5" s="77">
        <v>3</v>
      </c>
      <c r="E5" s="77">
        <v>4</v>
      </c>
      <c r="F5" s="77">
        <v>5</v>
      </c>
      <c r="G5" s="77" t="s">
        <v>39</v>
      </c>
      <c r="H5" s="77" t="s">
        <v>40</v>
      </c>
    </row>
    <row r="6" spans="2:8" ht="15.75" customHeight="1" x14ac:dyDescent="0.25">
      <c r="B6" s="10" t="s">
        <v>54</v>
      </c>
      <c r="C6" s="55">
        <v>765169.39</v>
      </c>
      <c r="D6" s="53">
        <v>868696.01</v>
      </c>
      <c r="E6" s="53">
        <v>1439827.01</v>
      </c>
      <c r="F6" s="55">
        <v>553277.5</v>
      </c>
      <c r="G6" s="55">
        <f>F6/C6*100</f>
        <v>72.307845456285179</v>
      </c>
      <c r="H6" s="55">
        <f>F6/E6*100</f>
        <v>38.426664881081791</v>
      </c>
    </row>
    <row r="7" spans="2:8" ht="15.75" customHeight="1" x14ac:dyDescent="0.25">
      <c r="B7" s="10" t="s">
        <v>122</v>
      </c>
      <c r="C7" s="55">
        <v>765169.39</v>
      </c>
      <c r="D7" s="53">
        <v>868696.01</v>
      </c>
      <c r="E7" s="53">
        <v>1439827.01</v>
      </c>
      <c r="F7" s="55">
        <v>553277.5</v>
      </c>
      <c r="G7" s="55">
        <f t="shared" ref="G7:G9" si="0">F7/C7*100</f>
        <v>72.307845456285179</v>
      </c>
      <c r="H7" s="55">
        <f t="shared" ref="H7:H9" si="1">F7/E7*100</f>
        <v>38.426664881081791</v>
      </c>
    </row>
    <row r="8" spans="2:8" x14ac:dyDescent="0.25">
      <c r="B8" s="16" t="s">
        <v>123</v>
      </c>
      <c r="C8" s="55">
        <v>765169.39</v>
      </c>
      <c r="D8" s="53">
        <v>868696.01</v>
      </c>
      <c r="E8" s="53">
        <v>1439827.01</v>
      </c>
      <c r="F8" s="55">
        <v>553277.5</v>
      </c>
      <c r="G8" s="55">
        <f t="shared" si="0"/>
        <v>72.307845456285179</v>
      </c>
      <c r="H8" s="55">
        <f t="shared" si="1"/>
        <v>38.426664881081791</v>
      </c>
    </row>
    <row r="9" spans="2:8" x14ac:dyDescent="0.25">
      <c r="B9" s="21" t="s">
        <v>124</v>
      </c>
      <c r="C9" s="55">
        <v>765169.39</v>
      </c>
      <c r="D9" s="53">
        <v>868696.01</v>
      </c>
      <c r="E9" s="53">
        <v>1439827.01</v>
      </c>
      <c r="F9" s="55">
        <v>553277.5</v>
      </c>
      <c r="G9" s="55">
        <f t="shared" si="0"/>
        <v>72.307845456285179</v>
      </c>
      <c r="H9" s="55">
        <f t="shared" si="1"/>
        <v>38.426664881081791</v>
      </c>
    </row>
    <row r="10" spans="2:8" x14ac:dyDescent="0.25">
      <c r="B10" s="35"/>
      <c r="C10" s="35"/>
      <c r="D10" s="35"/>
      <c r="E10" s="35"/>
      <c r="F10" s="35"/>
      <c r="G10" s="35"/>
      <c r="H10" s="35"/>
    </row>
    <row r="11" spans="2:8" x14ac:dyDescent="0.25">
      <c r="B11" s="35"/>
      <c r="C11" s="35"/>
      <c r="D11" s="35"/>
      <c r="E11" s="35"/>
      <c r="F11" s="35"/>
      <c r="G11" s="35"/>
      <c r="H11" s="35"/>
    </row>
    <row r="12" spans="2:8" x14ac:dyDescent="0.25">
      <c r="B12" s="35"/>
      <c r="C12" s="35"/>
      <c r="D12" s="35"/>
      <c r="E12" s="35"/>
      <c r="F12" s="35"/>
      <c r="G12" s="35"/>
      <c r="H12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O11" sqref="O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235" t="s">
        <v>12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235" t="s">
        <v>61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2:12" ht="15.75" customHeight="1" x14ac:dyDescent="0.25">
      <c r="B5" s="235" t="s">
        <v>44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253" t="s">
        <v>8</v>
      </c>
      <c r="C7" s="254"/>
      <c r="D7" s="254"/>
      <c r="E7" s="254"/>
      <c r="F7" s="255"/>
      <c r="G7" s="44" t="s">
        <v>141</v>
      </c>
      <c r="H7" s="44" t="s">
        <v>154</v>
      </c>
      <c r="I7" s="44" t="s">
        <v>155</v>
      </c>
      <c r="J7" s="44" t="s">
        <v>161</v>
      </c>
      <c r="K7" s="44" t="s">
        <v>27</v>
      </c>
      <c r="L7" s="44" t="s">
        <v>57</v>
      </c>
    </row>
    <row r="8" spans="2:12" x14ac:dyDescent="0.25">
      <c r="B8" s="253">
        <v>1</v>
      </c>
      <c r="C8" s="254"/>
      <c r="D8" s="254"/>
      <c r="E8" s="254"/>
      <c r="F8" s="255"/>
      <c r="G8" s="45">
        <v>2</v>
      </c>
      <c r="H8" s="45">
        <v>3</v>
      </c>
      <c r="I8" s="45">
        <v>4</v>
      </c>
      <c r="J8" s="45">
        <v>5</v>
      </c>
      <c r="K8" s="45" t="s">
        <v>39</v>
      </c>
      <c r="L8" s="45" t="s">
        <v>40</v>
      </c>
    </row>
    <row r="9" spans="2:12" ht="25.5" x14ac:dyDescent="0.25">
      <c r="B9" s="10">
        <v>8</v>
      </c>
      <c r="C9" s="10"/>
      <c r="D9" s="10"/>
      <c r="E9" s="10"/>
      <c r="F9" s="10" t="s">
        <v>9</v>
      </c>
      <c r="G9" s="8"/>
      <c r="H9" s="8"/>
      <c r="I9" s="8"/>
      <c r="J9" s="32"/>
      <c r="K9" s="32"/>
      <c r="L9" s="32"/>
    </row>
    <row r="10" spans="2:12" x14ac:dyDescent="0.25">
      <c r="B10" s="10"/>
      <c r="C10" s="14">
        <v>84</v>
      </c>
      <c r="D10" s="14"/>
      <c r="E10" s="14"/>
      <c r="F10" s="14" t="s">
        <v>14</v>
      </c>
      <c r="G10" s="8"/>
      <c r="H10" s="8"/>
      <c r="I10" s="8"/>
      <c r="J10" s="32"/>
      <c r="K10" s="32"/>
      <c r="L10" s="32"/>
    </row>
    <row r="11" spans="2:12" ht="51" x14ac:dyDescent="0.25">
      <c r="B11" s="11"/>
      <c r="C11" s="11"/>
      <c r="D11" s="11">
        <v>841</v>
      </c>
      <c r="E11" s="11"/>
      <c r="F11" s="25" t="s">
        <v>45</v>
      </c>
      <c r="G11" s="8"/>
      <c r="H11" s="8"/>
      <c r="I11" s="8"/>
      <c r="J11" s="32"/>
      <c r="K11" s="32"/>
      <c r="L11" s="32"/>
    </row>
    <row r="12" spans="2:12" ht="25.5" x14ac:dyDescent="0.25">
      <c r="B12" s="11"/>
      <c r="C12" s="11"/>
      <c r="D12" s="11"/>
      <c r="E12" s="11">
        <v>8413</v>
      </c>
      <c r="F12" s="25" t="s">
        <v>46</v>
      </c>
      <c r="G12" s="8"/>
      <c r="H12" s="8"/>
      <c r="I12" s="8"/>
      <c r="J12" s="32"/>
      <c r="K12" s="32"/>
      <c r="L12" s="32"/>
    </row>
    <row r="13" spans="2:12" x14ac:dyDescent="0.25">
      <c r="B13" s="11"/>
      <c r="C13" s="11"/>
      <c r="D13" s="11"/>
      <c r="E13" s="12" t="s">
        <v>22</v>
      </c>
      <c r="F13" s="16"/>
      <c r="G13" s="8"/>
      <c r="H13" s="8"/>
      <c r="I13" s="8"/>
      <c r="J13" s="32"/>
      <c r="K13" s="32"/>
      <c r="L13" s="32"/>
    </row>
    <row r="14" spans="2:12" ht="25.5" x14ac:dyDescent="0.25">
      <c r="B14" s="13">
        <v>5</v>
      </c>
      <c r="C14" s="13"/>
      <c r="D14" s="13"/>
      <c r="E14" s="13"/>
      <c r="F14" s="17" t="s">
        <v>10</v>
      </c>
      <c r="G14" s="8"/>
      <c r="H14" s="8"/>
      <c r="I14" s="8"/>
      <c r="J14" s="32"/>
      <c r="K14" s="32"/>
      <c r="L14" s="32"/>
    </row>
    <row r="15" spans="2:12" ht="25.5" x14ac:dyDescent="0.25">
      <c r="B15" s="14"/>
      <c r="C15" s="14">
        <v>54</v>
      </c>
      <c r="D15" s="14"/>
      <c r="E15" s="14"/>
      <c r="F15" s="18" t="s">
        <v>15</v>
      </c>
      <c r="G15" s="8"/>
      <c r="H15" s="8"/>
      <c r="I15" s="9"/>
      <c r="J15" s="32"/>
      <c r="K15" s="32"/>
      <c r="L15" s="32"/>
    </row>
    <row r="16" spans="2:12" ht="63.75" x14ac:dyDescent="0.25">
      <c r="B16" s="14"/>
      <c r="C16" s="14"/>
      <c r="D16" s="14">
        <v>541</v>
      </c>
      <c r="E16" s="25"/>
      <c r="F16" s="25" t="s">
        <v>47</v>
      </c>
      <c r="G16" s="8"/>
      <c r="H16" s="8"/>
      <c r="I16" s="9"/>
      <c r="J16" s="32"/>
      <c r="K16" s="32"/>
      <c r="L16" s="32"/>
    </row>
    <row r="17" spans="2:12" ht="38.25" x14ac:dyDescent="0.25">
      <c r="B17" s="14"/>
      <c r="C17" s="14"/>
      <c r="D17" s="14"/>
      <c r="E17" s="25">
        <v>5413</v>
      </c>
      <c r="F17" s="25" t="s">
        <v>48</v>
      </c>
      <c r="G17" s="8"/>
      <c r="H17" s="8"/>
      <c r="I17" s="9"/>
      <c r="J17" s="32"/>
      <c r="K17" s="32"/>
      <c r="L17" s="32"/>
    </row>
    <row r="18" spans="2:12" x14ac:dyDescent="0.25">
      <c r="B18" s="15"/>
      <c r="C18" s="13"/>
      <c r="D18" s="13"/>
      <c r="E18" s="13"/>
      <c r="F18" s="17" t="s">
        <v>22</v>
      </c>
      <c r="G18" s="8"/>
      <c r="H18" s="8"/>
      <c r="I18" s="8"/>
      <c r="J18" s="32"/>
      <c r="K18" s="32"/>
      <c r="L18" s="32"/>
    </row>
    <row r="20" spans="2:12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2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2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B36" sqref="B3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35" t="s">
        <v>49</v>
      </c>
      <c r="C2" s="235"/>
      <c r="D2" s="235"/>
      <c r="E2" s="235"/>
      <c r="F2" s="235"/>
      <c r="G2" s="235"/>
      <c r="H2" s="23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0" t="s">
        <v>8</v>
      </c>
      <c r="C4" s="40" t="s">
        <v>63</v>
      </c>
      <c r="D4" s="40" t="s">
        <v>59</v>
      </c>
      <c r="E4" s="40" t="s">
        <v>56</v>
      </c>
      <c r="F4" s="40" t="s">
        <v>64</v>
      </c>
      <c r="G4" s="40" t="s">
        <v>27</v>
      </c>
      <c r="H4" s="40" t="s">
        <v>57</v>
      </c>
    </row>
    <row r="5" spans="2:8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39</v>
      </c>
      <c r="H5" s="40" t="s">
        <v>40</v>
      </c>
    </row>
    <row r="6" spans="2:8" x14ac:dyDescent="0.25">
      <c r="B6" s="10" t="s">
        <v>51</v>
      </c>
      <c r="C6" s="8"/>
      <c r="D6" s="8"/>
      <c r="E6" s="9"/>
      <c r="F6" s="32"/>
      <c r="G6" s="32"/>
      <c r="H6" s="32"/>
    </row>
    <row r="7" spans="2:8" x14ac:dyDescent="0.25">
      <c r="B7" s="10" t="s">
        <v>19</v>
      </c>
      <c r="C7" s="8"/>
      <c r="D7" s="8"/>
      <c r="E7" s="8"/>
      <c r="F7" s="32"/>
      <c r="G7" s="32"/>
      <c r="H7" s="32"/>
    </row>
    <row r="8" spans="2:8" x14ac:dyDescent="0.25">
      <c r="B8" s="22" t="s">
        <v>20</v>
      </c>
      <c r="C8" s="8"/>
      <c r="D8" s="8"/>
      <c r="E8" s="8"/>
      <c r="F8" s="32"/>
      <c r="G8" s="32"/>
      <c r="H8" s="32"/>
    </row>
    <row r="9" spans="2:8" x14ac:dyDescent="0.25">
      <c r="B9" s="23" t="s">
        <v>21</v>
      </c>
      <c r="C9" s="8"/>
      <c r="D9" s="8"/>
      <c r="E9" s="8"/>
      <c r="F9" s="32"/>
      <c r="G9" s="32"/>
      <c r="H9" s="32"/>
    </row>
    <row r="10" spans="2:8" x14ac:dyDescent="0.25">
      <c r="B10" s="23" t="s">
        <v>22</v>
      </c>
      <c r="C10" s="8"/>
      <c r="D10" s="8"/>
      <c r="E10" s="8"/>
      <c r="F10" s="32"/>
      <c r="G10" s="32"/>
      <c r="H10" s="32"/>
    </row>
    <row r="11" spans="2:8" x14ac:dyDescent="0.25">
      <c r="B11" s="10" t="s">
        <v>23</v>
      </c>
      <c r="C11" s="8"/>
      <c r="D11" s="8"/>
      <c r="E11" s="9"/>
      <c r="F11" s="32"/>
      <c r="G11" s="32"/>
      <c r="H11" s="32"/>
    </row>
    <row r="12" spans="2:8" x14ac:dyDescent="0.25">
      <c r="B12" s="24" t="s">
        <v>24</v>
      </c>
      <c r="C12" s="8"/>
      <c r="D12" s="8"/>
      <c r="E12" s="9"/>
      <c r="F12" s="32"/>
      <c r="G12" s="32"/>
      <c r="H12" s="32"/>
    </row>
    <row r="13" spans="2:8" x14ac:dyDescent="0.25">
      <c r="B13" s="10" t="s">
        <v>25</v>
      </c>
      <c r="C13" s="8"/>
      <c r="D13" s="8"/>
      <c r="E13" s="9"/>
      <c r="F13" s="32"/>
      <c r="G13" s="32"/>
      <c r="H13" s="32"/>
    </row>
    <row r="14" spans="2:8" x14ac:dyDescent="0.25">
      <c r="B14" s="24" t="s">
        <v>26</v>
      </c>
      <c r="C14" s="8"/>
      <c r="D14" s="8"/>
      <c r="E14" s="9"/>
      <c r="F14" s="32"/>
      <c r="G14" s="32"/>
      <c r="H14" s="32"/>
    </row>
    <row r="15" spans="2:8" x14ac:dyDescent="0.25">
      <c r="B15" s="14" t="s">
        <v>16</v>
      </c>
      <c r="C15" s="8"/>
      <c r="D15" s="8"/>
      <c r="E15" s="9"/>
      <c r="F15" s="32"/>
      <c r="G15" s="32"/>
      <c r="H15" s="32"/>
    </row>
    <row r="16" spans="2:8" x14ac:dyDescent="0.25">
      <c r="B16" s="24"/>
      <c r="C16" s="8"/>
      <c r="D16" s="8"/>
      <c r="E16" s="9"/>
      <c r="F16" s="32"/>
      <c r="G16" s="32"/>
      <c r="H16" s="32"/>
    </row>
    <row r="17" spans="2:8" ht="15.75" customHeight="1" x14ac:dyDescent="0.25">
      <c r="B17" s="10" t="s">
        <v>52</v>
      </c>
      <c r="C17" s="8"/>
      <c r="D17" s="8"/>
      <c r="E17" s="9"/>
      <c r="F17" s="32"/>
      <c r="G17" s="32"/>
      <c r="H17" s="32"/>
    </row>
    <row r="18" spans="2:8" ht="15.75" customHeight="1" x14ac:dyDescent="0.25">
      <c r="B18" s="10" t="s">
        <v>19</v>
      </c>
      <c r="C18" s="8"/>
      <c r="D18" s="8"/>
      <c r="E18" s="8"/>
      <c r="F18" s="32"/>
      <c r="G18" s="32"/>
      <c r="H18" s="32"/>
    </row>
    <row r="19" spans="2:8" x14ac:dyDescent="0.25">
      <c r="B19" s="22" t="s">
        <v>20</v>
      </c>
      <c r="C19" s="8"/>
      <c r="D19" s="8"/>
      <c r="E19" s="8"/>
      <c r="F19" s="32"/>
      <c r="G19" s="32"/>
      <c r="H19" s="32"/>
    </row>
    <row r="20" spans="2:8" x14ac:dyDescent="0.25">
      <c r="B20" s="23" t="s">
        <v>21</v>
      </c>
      <c r="C20" s="8"/>
      <c r="D20" s="8"/>
      <c r="E20" s="8"/>
      <c r="F20" s="32"/>
      <c r="G20" s="32"/>
      <c r="H20" s="32"/>
    </row>
    <row r="21" spans="2:8" x14ac:dyDescent="0.25">
      <c r="B21" s="23" t="s">
        <v>22</v>
      </c>
      <c r="C21" s="8"/>
      <c r="D21" s="8"/>
      <c r="E21" s="8"/>
      <c r="F21" s="32"/>
      <c r="G21" s="32"/>
      <c r="H21" s="32"/>
    </row>
    <row r="22" spans="2:8" x14ac:dyDescent="0.25">
      <c r="B22" s="10" t="s">
        <v>23</v>
      </c>
      <c r="C22" s="8"/>
      <c r="D22" s="8"/>
      <c r="E22" s="9"/>
      <c r="F22" s="32"/>
      <c r="G22" s="32"/>
      <c r="H22" s="32"/>
    </row>
    <row r="23" spans="2:8" x14ac:dyDescent="0.25">
      <c r="B23" s="24" t="s">
        <v>24</v>
      </c>
      <c r="C23" s="8"/>
      <c r="D23" s="8"/>
      <c r="E23" s="9"/>
      <c r="F23" s="32"/>
      <c r="G23" s="32"/>
      <c r="H23" s="32"/>
    </row>
    <row r="24" spans="2:8" x14ac:dyDescent="0.25">
      <c r="B24" s="10" t="s">
        <v>25</v>
      </c>
      <c r="C24" s="8"/>
      <c r="D24" s="8"/>
      <c r="E24" s="9"/>
      <c r="F24" s="32"/>
      <c r="G24" s="32"/>
      <c r="H24" s="32"/>
    </row>
    <row r="25" spans="2:8" x14ac:dyDescent="0.25">
      <c r="B25" s="24" t="s">
        <v>26</v>
      </c>
      <c r="C25" s="8"/>
      <c r="D25" s="8"/>
      <c r="E25" s="9"/>
      <c r="F25" s="32"/>
      <c r="G25" s="32"/>
      <c r="H25" s="32"/>
    </row>
    <row r="26" spans="2:8" x14ac:dyDescent="0.25">
      <c r="B26" s="14" t="s">
        <v>16</v>
      </c>
      <c r="C26" s="8"/>
      <c r="D26" s="8"/>
      <c r="E26" s="9"/>
      <c r="F26" s="32"/>
      <c r="G26" s="32"/>
      <c r="H26" s="32"/>
    </row>
    <row r="28" spans="2:8" x14ac:dyDescent="0.25">
      <c r="B28" s="49"/>
      <c r="C28" s="49"/>
      <c r="D28" s="49"/>
      <c r="E28" s="49"/>
      <c r="F28" s="49"/>
      <c r="G28" s="49"/>
      <c r="H28" s="4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127"/>
  <sheetViews>
    <sheetView tabSelected="1" workbookViewId="0">
      <selection activeCell="N11" sqref="N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5.28515625" customWidth="1"/>
    <col min="5" max="5" width="39" customWidth="1"/>
    <col min="6" max="8" width="24.28515625" customWidth="1"/>
    <col min="9" max="9" width="15.7109375" customWidth="1"/>
    <col min="10" max="10" width="24.28515625" customWidth="1"/>
    <col min="15" max="15" width="9.5703125" bestFit="1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235" t="s">
        <v>11</v>
      </c>
      <c r="C2" s="235"/>
      <c r="D2" s="235"/>
      <c r="E2" s="235"/>
      <c r="F2" s="235"/>
      <c r="G2" s="235"/>
      <c r="H2" s="235"/>
      <c r="I2" s="235"/>
      <c r="J2" s="26"/>
    </row>
    <row r="3" spans="2:10" ht="18" x14ac:dyDescent="0.25">
      <c r="B3" s="3"/>
      <c r="C3" s="3"/>
      <c r="D3" s="3"/>
      <c r="E3" s="3"/>
      <c r="F3" s="3"/>
      <c r="G3" s="3"/>
      <c r="H3" s="3"/>
      <c r="I3" s="4"/>
      <c r="J3" s="4"/>
    </row>
    <row r="4" spans="2:10" ht="15.75" x14ac:dyDescent="0.25">
      <c r="B4" s="276" t="s">
        <v>66</v>
      </c>
      <c r="C4" s="276"/>
      <c r="D4" s="276"/>
      <c r="E4" s="276"/>
      <c r="F4" s="276"/>
      <c r="G4" s="276"/>
      <c r="H4" s="276"/>
      <c r="I4" s="276"/>
    </row>
    <row r="5" spans="2:10" ht="18" x14ac:dyDescent="0.25">
      <c r="B5" s="3"/>
      <c r="C5" s="3"/>
      <c r="D5" s="3"/>
      <c r="E5" s="3"/>
      <c r="F5" s="3"/>
      <c r="G5" s="3"/>
      <c r="H5" s="3"/>
      <c r="I5" s="4"/>
    </row>
    <row r="6" spans="2:10" ht="25.5" x14ac:dyDescent="0.25">
      <c r="B6" s="253" t="s">
        <v>8</v>
      </c>
      <c r="C6" s="254"/>
      <c r="D6" s="254"/>
      <c r="E6" s="255"/>
      <c r="F6" s="40" t="s">
        <v>154</v>
      </c>
      <c r="G6" s="40" t="s">
        <v>155</v>
      </c>
      <c r="H6" s="40" t="s">
        <v>166</v>
      </c>
      <c r="I6" s="40" t="s">
        <v>57</v>
      </c>
    </row>
    <row r="7" spans="2:10" s="46" customFormat="1" ht="11.25" x14ac:dyDescent="0.2">
      <c r="B7" s="277">
        <v>1</v>
      </c>
      <c r="C7" s="278"/>
      <c r="D7" s="278"/>
      <c r="E7" s="279"/>
      <c r="F7" s="43">
        <v>2</v>
      </c>
      <c r="G7" s="43">
        <v>3</v>
      </c>
      <c r="H7" s="43">
        <v>4</v>
      </c>
      <c r="I7" s="43" t="s">
        <v>50</v>
      </c>
    </row>
    <row r="8" spans="2:10" ht="24.95" customHeight="1" x14ac:dyDescent="0.25">
      <c r="B8" s="259">
        <v>40682</v>
      </c>
      <c r="C8" s="260"/>
      <c r="D8" s="261"/>
      <c r="E8" s="47" t="s">
        <v>125</v>
      </c>
      <c r="F8" s="69"/>
      <c r="G8" s="53"/>
      <c r="H8" s="53"/>
      <c r="I8" s="53"/>
    </row>
    <row r="9" spans="2:10" ht="24.95" customHeight="1" x14ac:dyDescent="0.25">
      <c r="B9" s="259">
        <v>11</v>
      </c>
      <c r="C9" s="260"/>
      <c r="D9" s="261"/>
      <c r="E9" s="50" t="s">
        <v>126</v>
      </c>
      <c r="F9" s="69"/>
      <c r="G9" s="53"/>
      <c r="H9" s="53"/>
      <c r="I9" s="53"/>
    </row>
    <row r="10" spans="2:10" ht="24.95" customHeight="1" x14ac:dyDescent="0.25">
      <c r="B10" s="265">
        <v>61</v>
      </c>
      <c r="C10" s="265"/>
      <c r="D10" s="265"/>
      <c r="E10" s="50" t="s">
        <v>127</v>
      </c>
      <c r="F10" s="69"/>
      <c r="G10" s="53"/>
      <c r="H10" s="53"/>
      <c r="I10" s="53"/>
    </row>
    <row r="11" spans="2:10" ht="24.95" customHeight="1" x14ac:dyDescent="0.25">
      <c r="B11" s="262" t="s">
        <v>129</v>
      </c>
      <c r="C11" s="263"/>
      <c r="D11" s="264"/>
      <c r="E11" s="110" t="s">
        <v>169</v>
      </c>
      <c r="F11" s="111">
        <v>3000</v>
      </c>
      <c r="G11" s="112">
        <v>3000</v>
      </c>
      <c r="H11" s="112">
        <v>645</v>
      </c>
      <c r="I11" s="112">
        <f>H11/G11*100</f>
        <v>21.5</v>
      </c>
    </row>
    <row r="12" spans="2:10" ht="24.95" customHeight="1" x14ac:dyDescent="0.25">
      <c r="B12" s="256">
        <v>17</v>
      </c>
      <c r="C12" s="257"/>
      <c r="D12" s="258"/>
      <c r="E12" s="104" t="s">
        <v>128</v>
      </c>
      <c r="F12" s="105"/>
      <c r="G12" s="106"/>
      <c r="H12" s="106"/>
      <c r="I12" s="106"/>
    </row>
    <row r="13" spans="2:10" ht="24.95" customHeight="1" x14ac:dyDescent="0.25">
      <c r="B13" s="256">
        <v>11</v>
      </c>
      <c r="C13" s="257"/>
      <c r="D13" s="258"/>
      <c r="E13" s="107" t="s">
        <v>126</v>
      </c>
      <c r="F13" s="105">
        <v>3000</v>
      </c>
      <c r="G13" s="106">
        <v>3000</v>
      </c>
      <c r="H13" s="106">
        <v>645</v>
      </c>
      <c r="I13" s="106">
        <f t="shared" ref="I13:I76" si="0">H13/G13*100</f>
        <v>21.5</v>
      </c>
    </row>
    <row r="14" spans="2:10" ht="24.95" customHeight="1" x14ac:dyDescent="0.25">
      <c r="B14" s="256">
        <v>42</v>
      </c>
      <c r="C14" s="257"/>
      <c r="D14" s="258"/>
      <c r="E14" s="107" t="s">
        <v>130</v>
      </c>
      <c r="F14" s="105">
        <v>3000</v>
      </c>
      <c r="G14" s="106">
        <v>3000</v>
      </c>
      <c r="H14" s="106">
        <v>645</v>
      </c>
      <c r="I14" s="106">
        <f t="shared" si="0"/>
        <v>21.5</v>
      </c>
    </row>
    <row r="15" spans="2:10" ht="24.95" customHeight="1" x14ac:dyDescent="0.25">
      <c r="B15" s="102">
        <v>4243</v>
      </c>
      <c r="C15" s="103"/>
      <c r="D15" s="104"/>
      <c r="E15" s="104" t="s">
        <v>117</v>
      </c>
      <c r="F15" s="105">
        <v>3000</v>
      </c>
      <c r="G15" s="106">
        <v>3000</v>
      </c>
      <c r="H15" s="106">
        <v>645</v>
      </c>
      <c r="I15" s="106">
        <f t="shared" si="0"/>
        <v>21.5</v>
      </c>
    </row>
    <row r="16" spans="2:10" ht="29.25" customHeight="1" x14ac:dyDescent="0.25">
      <c r="B16" s="91" t="s">
        <v>170</v>
      </c>
      <c r="C16" s="92"/>
      <c r="D16" s="93"/>
      <c r="E16" s="93" t="s">
        <v>171</v>
      </c>
      <c r="F16" s="115">
        <v>2500</v>
      </c>
      <c r="G16" s="116">
        <v>2500</v>
      </c>
      <c r="H16" s="116">
        <v>506.22</v>
      </c>
      <c r="I16" s="116">
        <f t="shared" si="0"/>
        <v>20.248799999999999</v>
      </c>
    </row>
    <row r="17" spans="2:9" ht="24.95" customHeight="1" x14ac:dyDescent="0.25">
      <c r="B17" s="88">
        <v>19</v>
      </c>
      <c r="C17" s="89"/>
      <c r="D17" s="90"/>
      <c r="E17" s="90" t="s">
        <v>194</v>
      </c>
      <c r="F17" s="113"/>
      <c r="G17" s="114"/>
      <c r="H17" s="114"/>
      <c r="I17" s="114" t="e">
        <f t="shared" si="0"/>
        <v>#DIV/0!</v>
      </c>
    </row>
    <row r="18" spans="2:9" ht="24.95" customHeight="1" x14ac:dyDescent="0.25">
      <c r="B18" s="88">
        <v>11</v>
      </c>
      <c r="C18" s="89"/>
      <c r="D18" s="90"/>
      <c r="E18" s="90" t="s">
        <v>126</v>
      </c>
      <c r="F18" s="113">
        <v>2500</v>
      </c>
      <c r="G18" s="114">
        <v>2500</v>
      </c>
      <c r="H18" s="114"/>
      <c r="I18" s="114">
        <f t="shared" si="0"/>
        <v>0</v>
      </c>
    </row>
    <row r="19" spans="2:9" ht="24.95" customHeight="1" x14ac:dyDescent="0.25">
      <c r="B19" s="88">
        <v>42</v>
      </c>
      <c r="C19" s="89"/>
      <c r="D19" s="90"/>
      <c r="E19" s="90" t="s">
        <v>130</v>
      </c>
      <c r="F19" s="113">
        <v>2500</v>
      </c>
      <c r="G19" s="114">
        <v>2500</v>
      </c>
      <c r="H19" s="114">
        <v>506.22</v>
      </c>
      <c r="I19" s="114">
        <f t="shared" si="0"/>
        <v>20.248799999999999</v>
      </c>
    </row>
    <row r="20" spans="2:9" ht="24.95" customHeight="1" x14ac:dyDescent="0.25">
      <c r="B20" s="88">
        <v>4241</v>
      </c>
      <c r="C20" s="89"/>
      <c r="D20" s="90"/>
      <c r="E20" s="90" t="s">
        <v>116</v>
      </c>
      <c r="F20" s="113">
        <v>2500</v>
      </c>
      <c r="G20" s="114">
        <v>2500</v>
      </c>
      <c r="H20" s="114">
        <v>506.22</v>
      </c>
      <c r="I20" s="114">
        <f t="shared" si="0"/>
        <v>20.248799999999999</v>
      </c>
    </row>
    <row r="21" spans="2:9" ht="24.95" customHeight="1" x14ac:dyDescent="0.25">
      <c r="B21" s="317" t="s">
        <v>172</v>
      </c>
      <c r="C21" s="318"/>
      <c r="D21" s="319"/>
      <c r="E21" s="97" t="s">
        <v>173</v>
      </c>
      <c r="F21" s="119">
        <v>16500</v>
      </c>
      <c r="G21" s="120">
        <v>16500</v>
      </c>
      <c r="H21" s="120">
        <v>1974.46</v>
      </c>
      <c r="I21" s="120">
        <f t="shared" si="0"/>
        <v>11.966424242424242</v>
      </c>
    </row>
    <row r="22" spans="2:9" ht="24.95" customHeight="1" x14ac:dyDescent="0.25">
      <c r="B22" s="94">
        <v>17</v>
      </c>
      <c r="C22" s="95"/>
      <c r="D22" s="96"/>
      <c r="E22" s="96" t="s">
        <v>128</v>
      </c>
      <c r="F22" s="117"/>
      <c r="G22" s="118"/>
      <c r="H22" s="118"/>
      <c r="I22" s="118"/>
    </row>
    <row r="23" spans="2:9" ht="24.95" customHeight="1" x14ac:dyDescent="0.25">
      <c r="B23" s="94">
        <v>11</v>
      </c>
      <c r="C23" s="95"/>
      <c r="D23" s="96"/>
      <c r="E23" s="96" t="s">
        <v>126</v>
      </c>
      <c r="F23" s="117"/>
      <c r="G23" s="118"/>
      <c r="H23" s="118"/>
      <c r="I23" s="118"/>
    </row>
    <row r="24" spans="2:9" ht="24.95" customHeight="1" x14ac:dyDescent="0.25">
      <c r="B24" s="94">
        <v>32</v>
      </c>
      <c r="C24" s="95"/>
      <c r="D24" s="96"/>
      <c r="E24" s="96" t="s">
        <v>13</v>
      </c>
      <c r="F24" s="117">
        <v>16500</v>
      </c>
      <c r="G24" s="117">
        <v>16500</v>
      </c>
      <c r="H24" s="118">
        <f>H25+H26</f>
        <v>1974.46</v>
      </c>
      <c r="I24" s="118">
        <f t="shared" si="0"/>
        <v>11.966424242424242</v>
      </c>
    </row>
    <row r="25" spans="2:9" ht="24.95" customHeight="1" x14ac:dyDescent="0.25">
      <c r="B25" s="94">
        <v>3221</v>
      </c>
      <c r="C25" s="95"/>
      <c r="D25" s="96"/>
      <c r="E25" s="96" t="s">
        <v>89</v>
      </c>
      <c r="F25" s="117">
        <v>6000</v>
      </c>
      <c r="G25" s="117">
        <v>6000</v>
      </c>
      <c r="H25" s="118">
        <v>449.46</v>
      </c>
      <c r="I25" s="118">
        <f t="shared" si="0"/>
        <v>7.4909999999999988</v>
      </c>
    </row>
    <row r="26" spans="2:9" ht="24.95" customHeight="1" x14ac:dyDescent="0.25">
      <c r="B26" s="94">
        <v>3239</v>
      </c>
      <c r="C26" s="95"/>
      <c r="D26" s="96"/>
      <c r="E26" s="96" t="s">
        <v>101</v>
      </c>
      <c r="F26" s="117">
        <v>10500</v>
      </c>
      <c r="G26" s="117">
        <v>10500</v>
      </c>
      <c r="H26" s="118">
        <v>1525</v>
      </c>
      <c r="I26" s="118">
        <f t="shared" si="0"/>
        <v>14.523809523809526</v>
      </c>
    </row>
    <row r="27" spans="2:9" ht="29.25" customHeight="1" x14ac:dyDescent="0.25">
      <c r="B27" s="280" t="s">
        <v>133</v>
      </c>
      <c r="C27" s="281"/>
      <c r="D27" s="282"/>
      <c r="E27" s="127" t="s">
        <v>174</v>
      </c>
      <c r="F27" s="128">
        <v>16600</v>
      </c>
      <c r="G27" s="129">
        <v>16600</v>
      </c>
      <c r="H27" s="129">
        <v>10372.620000000001</v>
      </c>
      <c r="I27" s="129">
        <f t="shared" si="0"/>
        <v>62.485662650602414</v>
      </c>
    </row>
    <row r="28" spans="2:9" ht="24.95" customHeight="1" x14ac:dyDescent="0.25">
      <c r="B28" s="266">
        <v>4</v>
      </c>
      <c r="C28" s="267"/>
      <c r="D28" s="268"/>
      <c r="E28" s="123" t="s">
        <v>131</v>
      </c>
      <c r="F28" s="124"/>
      <c r="G28" s="125"/>
      <c r="H28" s="125"/>
      <c r="I28" s="125" t="e">
        <f t="shared" si="0"/>
        <v>#DIV/0!</v>
      </c>
    </row>
    <row r="29" spans="2:9" ht="24.95" customHeight="1" x14ac:dyDescent="0.25">
      <c r="B29" s="269">
        <v>11</v>
      </c>
      <c r="C29" s="269"/>
      <c r="D29" s="269"/>
      <c r="E29" s="126" t="s">
        <v>126</v>
      </c>
      <c r="F29" s="124">
        <v>16600</v>
      </c>
      <c r="G29" s="124">
        <v>16600</v>
      </c>
      <c r="H29" s="125"/>
      <c r="I29" s="125">
        <f t="shared" si="0"/>
        <v>0</v>
      </c>
    </row>
    <row r="30" spans="2:9" ht="24.95" customHeight="1" x14ac:dyDescent="0.25">
      <c r="B30" s="269">
        <v>32</v>
      </c>
      <c r="C30" s="269"/>
      <c r="D30" s="269"/>
      <c r="E30" s="126" t="s">
        <v>13</v>
      </c>
      <c r="F30" s="124">
        <v>15000</v>
      </c>
      <c r="G30" s="124">
        <v>15000</v>
      </c>
      <c r="H30" s="125">
        <v>10372.620000000001</v>
      </c>
      <c r="I30" s="125">
        <f t="shared" si="0"/>
        <v>69.150800000000004</v>
      </c>
    </row>
    <row r="31" spans="2:9" ht="24.95" customHeight="1" x14ac:dyDescent="0.25">
      <c r="B31" s="266">
        <v>3237</v>
      </c>
      <c r="C31" s="267"/>
      <c r="D31" s="268"/>
      <c r="E31" s="126" t="s">
        <v>99</v>
      </c>
      <c r="F31" s="124">
        <v>15000</v>
      </c>
      <c r="G31" s="124">
        <v>15000</v>
      </c>
      <c r="H31" s="125">
        <v>10122.620000000001</v>
      </c>
      <c r="I31" s="125">
        <f t="shared" si="0"/>
        <v>67.484133333333347</v>
      </c>
    </row>
    <row r="32" spans="2:9" ht="24.95" customHeight="1" x14ac:dyDescent="0.25">
      <c r="B32" s="121">
        <v>3239</v>
      </c>
      <c r="C32" s="122"/>
      <c r="D32" s="123"/>
      <c r="E32" s="123" t="s">
        <v>101</v>
      </c>
      <c r="F32" s="124"/>
      <c r="G32" s="124">
        <v>0</v>
      </c>
      <c r="H32" s="125">
        <v>250</v>
      </c>
      <c r="I32" s="125" t="e">
        <f t="shared" si="0"/>
        <v>#DIV/0!</v>
      </c>
    </row>
    <row r="33" spans="2:9" ht="24.95" customHeight="1" x14ac:dyDescent="0.25">
      <c r="B33" s="266">
        <v>42</v>
      </c>
      <c r="C33" s="267"/>
      <c r="D33" s="268"/>
      <c r="E33" s="123" t="s">
        <v>130</v>
      </c>
      <c r="F33" s="124">
        <v>1600</v>
      </c>
      <c r="G33" s="124">
        <v>1600</v>
      </c>
      <c r="H33" s="125"/>
      <c r="I33" s="125">
        <f t="shared" si="0"/>
        <v>0</v>
      </c>
    </row>
    <row r="34" spans="2:9" ht="24.95" customHeight="1" x14ac:dyDescent="0.25">
      <c r="B34" s="121">
        <v>4221</v>
      </c>
      <c r="C34" s="122"/>
      <c r="D34" s="123"/>
      <c r="E34" s="123" t="s">
        <v>136</v>
      </c>
      <c r="F34" s="124">
        <v>1600</v>
      </c>
      <c r="G34" s="124">
        <v>1600</v>
      </c>
      <c r="H34" s="125"/>
      <c r="I34" s="125">
        <f t="shared" si="0"/>
        <v>0</v>
      </c>
    </row>
    <row r="35" spans="2:9" ht="24.95" customHeight="1" x14ac:dyDescent="0.25">
      <c r="B35" s="273" t="s">
        <v>135</v>
      </c>
      <c r="C35" s="274"/>
      <c r="D35" s="275"/>
      <c r="E35" s="130" t="s">
        <v>175</v>
      </c>
      <c r="F35" s="131">
        <v>6000</v>
      </c>
      <c r="G35" s="132">
        <v>6000</v>
      </c>
      <c r="H35" s="132"/>
      <c r="I35" s="133">
        <f t="shared" si="0"/>
        <v>0</v>
      </c>
    </row>
    <row r="36" spans="2:9" ht="24.95" customHeight="1" x14ac:dyDescent="0.25">
      <c r="B36" s="270">
        <v>4</v>
      </c>
      <c r="C36" s="271"/>
      <c r="D36" s="272"/>
      <c r="E36" s="134" t="s">
        <v>131</v>
      </c>
      <c r="F36" s="135"/>
      <c r="G36" s="133"/>
      <c r="H36" s="133"/>
      <c r="I36" s="133"/>
    </row>
    <row r="37" spans="2:9" ht="24.95" customHeight="1" x14ac:dyDescent="0.25">
      <c r="B37" s="283">
        <v>11</v>
      </c>
      <c r="C37" s="283"/>
      <c r="D37" s="283"/>
      <c r="E37" s="136" t="s">
        <v>126</v>
      </c>
      <c r="F37" s="135">
        <v>6000</v>
      </c>
      <c r="G37" s="135">
        <v>6000</v>
      </c>
      <c r="H37" s="133"/>
      <c r="I37" s="133">
        <f t="shared" si="0"/>
        <v>0</v>
      </c>
    </row>
    <row r="38" spans="2:9" ht="24.95" customHeight="1" x14ac:dyDescent="0.25">
      <c r="B38" s="283">
        <v>32</v>
      </c>
      <c r="C38" s="283"/>
      <c r="D38" s="283"/>
      <c r="E38" s="136" t="s">
        <v>13</v>
      </c>
      <c r="F38" s="135">
        <v>6000</v>
      </c>
      <c r="G38" s="135">
        <v>6000</v>
      </c>
      <c r="H38" s="133"/>
      <c r="I38" s="133">
        <f t="shared" si="0"/>
        <v>0</v>
      </c>
    </row>
    <row r="39" spans="2:9" ht="24.95" customHeight="1" x14ac:dyDescent="0.25">
      <c r="B39" s="270">
        <v>3239</v>
      </c>
      <c r="C39" s="271"/>
      <c r="D39" s="272"/>
      <c r="E39" s="134" t="s">
        <v>101</v>
      </c>
      <c r="F39" s="135">
        <v>6000</v>
      </c>
      <c r="G39" s="135">
        <v>6000</v>
      </c>
      <c r="H39" s="133"/>
      <c r="I39" s="133">
        <f t="shared" si="0"/>
        <v>0</v>
      </c>
    </row>
    <row r="40" spans="2:9" ht="24.95" customHeight="1" x14ac:dyDescent="0.25">
      <c r="B40" s="270">
        <v>5540</v>
      </c>
      <c r="C40" s="271"/>
      <c r="D40" s="272"/>
      <c r="E40" s="134" t="s">
        <v>132</v>
      </c>
      <c r="F40" s="135"/>
      <c r="G40" s="133"/>
      <c r="H40" s="133"/>
      <c r="I40" s="133"/>
    </row>
    <row r="41" spans="2:9" ht="24.95" customHeight="1" x14ac:dyDescent="0.25">
      <c r="B41" s="288" t="s">
        <v>137</v>
      </c>
      <c r="C41" s="289"/>
      <c r="D41" s="290"/>
      <c r="E41" s="149" t="s">
        <v>134</v>
      </c>
      <c r="F41" s="150">
        <v>36000</v>
      </c>
      <c r="G41" s="150">
        <v>36000</v>
      </c>
      <c r="H41" s="150">
        <f>H44+H51</f>
        <v>12659.44</v>
      </c>
      <c r="I41" s="151">
        <f t="shared" si="0"/>
        <v>35.165111111111116</v>
      </c>
    </row>
    <row r="42" spans="2:9" ht="24.95" customHeight="1" x14ac:dyDescent="0.25">
      <c r="B42" s="291">
        <v>17</v>
      </c>
      <c r="C42" s="292"/>
      <c r="D42" s="293"/>
      <c r="E42" s="141" t="s">
        <v>192</v>
      </c>
      <c r="F42" s="137"/>
      <c r="G42" s="137"/>
      <c r="H42" s="137"/>
      <c r="I42" s="138" t="e">
        <f t="shared" si="0"/>
        <v>#DIV/0!</v>
      </c>
    </row>
    <row r="43" spans="2:9" ht="24.95" customHeight="1" x14ac:dyDescent="0.25">
      <c r="B43" s="284">
        <v>11</v>
      </c>
      <c r="C43" s="284"/>
      <c r="D43" s="284"/>
      <c r="E43" s="142" t="s">
        <v>126</v>
      </c>
      <c r="F43" s="137">
        <v>36000</v>
      </c>
      <c r="G43" s="137">
        <v>36000</v>
      </c>
      <c r="H43" s="137"/>
      <c r="I43" s="138">
        <f t="shared" si="0"/>
        <v>0</v>
      </c>
    </row>
    <row r="44" spans="2:9" ht="24.95" customHeight="1" x14ac:dyDescent="0.25">
      <c r="B44" s="284">
        <v>32</v>
      </c>
      <c r="C44" s="284"/>
      <c r="D44" s="284"/>
      <c r="E44" s="142" t="s">
        <v>13</v>
      </c>
      <c r="F44" s="137">
        <v>35000</v>
      </c>
      <c r="G44" s="137">
        <v>35000</v>
      </c>
      <c r="H44" s="137">
        <f>H50+H47+H46</f>
        <v>12659.44</v>
      </c>
      <c r="I44" s="138">
        <f t="shared" si="0"/>
        <v>36.169828571428575</v>
      </c>
    </row>
    <row r="45" spans="2:9" ht="24.95" customHeight="1" x14ac:dyDescent="0.25">
      <c r="B45" s="285">
        <v>3211</v>
      </c>
      <c r="C45" s="286"/>
      <c r="D45" s="287"/>
      <c r="E45" s="146" t="s">
        <v>38</v>
      </c>
      <c r="F45" s="137">
        <v>2000</v>
      </c>
      <c r="G45" s="137">
        <v>2000</v>
      </c>
      <c r="H45" s="137"/>
      <c r="I45" s="138">
        <f t="shared" si="0"/>
        <v>0</v>
      </c>
    </row>
    <row r="46" spans="2:9" ht="24.95" customHeight="1" x14ac:dyDescent="0.25">
      <c r="B46" s="143">
        <v>3231</v>
      </c>
      <c r="C46" s="144"/>
      <c r="D46" s="145"/>
      <c r="E46" s="146" t="s">
        <v>176</v>
      </c>
      <c r="F46" s="137">
        <v>4000</v>
      </c>
      <c r="G46" s="137">
        <v>4000</v>
      </c>
      <c r="H46" s="137">
        <v>218.75</v>
      </c>
      <c r="I46" s="138">
        <f t="shared" si="0"/>
        <v>5.46875</v>
      </c>
    </row>
    <row r="47" spans="2:9" ht="24.95" customHeight="1" x14ac:dyDescent="0.25">
      <c r="B47" s="285">
        <v>3237</v>
      </c>
      <c r="C47" s="286"/>
      <c r="D47" s="287"/>
      <c r="E47" s="146" t="s">
        <v>99</v>
      </c>
      <c r="F47" s="137">
        <v>19500</v>
      </c>
      <c r="G47" s="137">
        <v>19500</v>
      </c>
      <c r="H47" s="137">
        <v>12160.01</v>
      </c>
      <c r="I47" s="138">
        <f t="shared" si="0"/>
        <v>62.359025641025646</v>
      </c>
    </row>
    <row r="48" spans="2:9" ht="24.95" customHeight="1" x14ac:dyDescent="0.25">
      <c r="B48" s="143">
        <v>3238</v>
      </c>
      <c r="C48" s="144"/>
      <c r="D48" s="145"/>
      <c r="E48" s="147" t="s">
        <v>100</v>
      </c>
      <c r="F48" s="137">
        <v>5000</v>
      </c>
      <c r="G48" s="137">
        <v>5000</v>
      </c>
      <c r="H48" s="137"/>
      <c r="I48" s="138">
        <f t="shared" si="0"/>
        <v>0</v>
      </c>
    </row>
    <row r="49" spans="2:9" ht="24.95" customHeight="1" x14ac:dyDescent="0.25">
      <c r="B49" s="291">
        <v>3239</v>
      </c>
      <c r="C49" s="292"/>
      <c r="D49" s="293"/>
      <c r="E49" s="141" t="s">
        <v>101</v>
      </c>
      <c r="F49" s="137">
        <v>3500</v>
      </c>
      <c r="G49" s="137">
        <v>3500</v>
      </c>
      <c r="H49" s="137"/>
      <c r="I49" s="138">
        <f t="shared" si="0"/>
        <v>0</v>
      </c>
    </row>
    <row r="50" spans="2:9" ht="24.95" customHeight="1" x14ac:dyDescent="0.25">
      <c r="B50" s="285">
        <v>3292</v>
      </c>
      <c r="C50" s="286"/>
      <c r="D50" s="287"/>
      <c r="E50" s="146" t="s">
        <v>103</v>
      </c>
      <c r="F50" s="137">
        <v>1000</v>
      </c>
      <c r="G50" s="137">
        <v>1000</v>
      </c>
      <c r="H50" s="137">
        <v>280.68</v>
      </c>
      <c r="I50" s="138">
        <f t="shared" si="0"/>
        <v>28.067999999999998</v>
      </c>
    </row>
    <row r="51" spans="2:9" ht="24.95" customHeight="1" x14ac:dyDescent="0.25">
      <c r="B51" s="285">
        <v>42</v>
      </c>
      <c r="C51" s="286"/>
      <c r="D51" s="287"/>
      <c r="E51" s="148" t="s">
        <v>130</v>
      </c>
      <c r="F51" s="137">
        <v>1000</v>
      </c>
      <c r="G51" s="137">
        <v>1000</v>
      </c>
      <c r="H51" s="137"/>
      <c r="I51" s="138">
        <f t="shared" si="0"/>
        <v>0</v>
      </c>
    </row>
    <row r="52" spans="2:9" ht="24.95" customHeight="1" x14ac:dyDescent="0.25">
      <c r="B52" s="285">
        <v>4243</v>
      </c>
      <c r="C52" s="286"/>
      <c r="D52" s="287"/>
      <c r="E52" s="148" t="s">
        <v>117</v>
      </c>
      <c r="F52" s="137">
        <v>1000</v>
      </c>
      <c r="G52" s="137">
        <v>1000</v>
      </c>
      <c r="H52" s="137"/>
      <c r="I52" s="138">
        <f t="shared" si="0"/>
        <v>0</v>
      </c>
    </row>
    <row r="53" spans="2:9" ht="24.95" customHeight="1" x14ac:dyDescent="0.25">
      <c r="B53" s="291">
        <v>5540</v>
      </c>
      <c r="C53" s="292"/>
      <c r="D53" s="293"/>
      <c r="E53" s="141" t="s">
        <v>132</v>
      </c>
      <c r="F53" s="137"/>
      <c r="G53" s="137"/>
      <c r="H53" s="137"/>
      <c r="I53" s="138" t="e">
        <f t="shared" si="0"/>
        <v>#DIV/0!</v>
      </c>
    </row>
    <row r="54" spans="2:9" ht="26.25" customHeight="1" x14ac:dyDescent="0.25">
      <c r="B54" s="294" t="s">
        <v>138</v>
      </c>
      <c r="C54" s="295"/>
      <c r="D54" s="296"/>
      <c r="E54" s="156" t="s">
        <v>177</v>
      </c>
      <c r="F54" s="157">
        <v>52000</v>
      </c>
      <c r="G54" s="157"/>
      <c r="H54" s="157"/>
      <c r="I54" s="116" t="e">
        <f t="shared" si="0"/>
        <v>#DIV/0!</v>
      </c>
    </row>
    <row r="55" spans="2:9" ht="24.95" customHeight="1" x14ac:dyDescent="0.25">
      <c r="B55" s="297">
        <v>17</v>
      </c>
      <c r="C55" s="298"/>
      <c r="D55" s="299"/>
      <c r="E55" s="154" t="s">
        <v>128</v>
      </c>
      <c r="F55" s="153"/>
      <c r="G55" s="153"/>
      <c r="H55" s="153"/>
      <c r="I55" s="114" t="e">
        <f t="shared" si="0"/>
        <v>#DIV/0!</v>
      </c>
    </row>
    <row r="56" spans="2:9" ht="24.95" customHeight="1" x14ac:dyDescent="0.25">
      <c r="B56" s="300">
        <v>11</v>
      </c>
      <c r="C56" s="300"/>
      <c r="D56" s="300"/>
      <c r="E56" s="155" t="s">
        <v>126</v>
      </c>
      <c r="F56" s="153">
        <v>52000</v>
      </c>
      <c r="G56" s="153"/>
      <c r="H56" s="153"/>
      <c r="I56" s="114" t="e">
        <f t="shared" si="0"/>
        <v>#DIV/0!</v>
      </c>
    </row>
    <row r="57" spans="2:9" ht="30" customHeight="1" x14ac:dyDescent="0.25">
      <c r="B57" s="297">
        <v>32</v>
      </c>
      <c r="C57" s="298"/>
      <c r="D57" s="299"/>
      <c r="E57" s="154" t="s">
        <v>13</v>
      </c>
      <c r="F57" s="153">
        <v>30000</v>
      </c>
      <c r="G57" s="153"/>
      <c r="H57" s="153"/>
      <c r="I57" s="114" t="e">
        <f t="shared" si="0"/>
        <v>#DIV/0!</v>
      </c>
    </row>
    <row r="58" spans="2:9" ht="30" customHeight="1" x14ac:dyDescent="0.25">
      <c r="B58" s="297">
        <v>3237</v>
      </c>
      <c r="C58" s="298"/>
      <c r="D58" s="299"/>
      <c r="E58" s="154" t="s">
        <v>99</v>
      </c>
      <c r="F58" s="153">
        <v>25000</v>
      </c>
      <c r="G58" s="153"/>
      <c r="H58" s="153"/>
      <c r="I58" s="114" t="e">
        <f t="shared" si="0"/>
        <v>#DIV/0!</v>
      </c>
    </row>
    <row r="59" spans="2:9" ht="24.95" customHeight="1" x14ac:dyDescent="0.25">
      <c r="B59" s="297">
        <v>3238</v>
      </c>
      <c r="C59" s="298"/>
      <c r="D59" s="299"/>
      <c r="E59" s="154" t="s">
        <v>100</v>
      </c>
      <c r="F59" s="153">
        <v>5000</v>
      </c>
      <c r="G59" s="153"/>
      <c r="H59" s="153"/>
      <c r="I59" s="114" t="e">
        <f t="shared" si="0"/>
        <v>#DIV/0!</v>
      </c>
    </row>
    <row r="60" spans="2:9" ht="24.95" customHeight="1" x14ac:dyDescent="0.25">
      <c r="B60" s="297">
        <v>42</v>
      </c>
      <c r="C60" s="298"/>
      <c r="D60" s="299"/>
      <c r="E60" s="152" t="s">
        <v>130</v>
      </c>
      <c r="F60" s="153">
        <v>22000</v>
      </c>
      <c r="G60" s="153"/>
      <c r="H60" s="153"/>
      <c r="I60" s="114" t="e">
        <f t="shared" si="0"/>
        <v>#DIV/0!</v>
      </c>
    </row>
    <row r="61" spans="2:9" ht="24.95" customHeight="1" x14ac:dyDescent="0.25">
      <c r="B61" s="297">
        <v>4221</v>
      </c>
      <c r="C61" s="298"/>
      <c r="D61" s="299"/>
      <c r="E61" s="154" t="s">
        <v>136</v>
      </c>
      <c r="F61" s="153">
        <v>2000</v>
      </c>
      <c r="G61" s="153"/>
      <c r="H61" s="153"/>
      <c r="I61" s="114" t="e">
        <f t="shared" si="0"/>
        <v>#DIV/0!</v>
      </c>
    </row>
    <row r="62" spans="2:9" ht="24.95" customHeight="1" x14ac:dyDescent="0.25">
      <c r="B62" s="297">
        <v>4263</v>
      </c>
      <c r="C62" s="298"/>
      <c r="D62" s="299"/>
      <c r="E62" s="154" t="s">
        <v>119</v>
      </c>
      <c r="F62" s="153">
        <v>20000</v>
      </c>
      <c r="G62" s="153"/>
      <c r="H62" s="153"/>
      <c r="I62" s="114" t="e">
        <f t="shared" si="0"/>
        <v>#DIV/0!</v>
      </c>
    </row>
    <row r="63" spans="2:9" ht="30.75" customHeight="1" x14ac:dyDescent="0.25">
      <c r="B63" s="301">
        <v>5540</v>
      </c>
      <c r="C63" s="302"/>
      <c r="D63" s="303"/>
      <c r="E63" s="90" t="s">
        <v>132</v>
      </c>
      <c r="F63" s="153"/>
      <c r="G63" s="153"/>
      <c r="H63" s="153"/>
      <c r="I63" s="114" t="e">
        <f t="shared" si="0"/>
        <v>#DIV/0!</v>
      </c>
    </row>
    <row r="64" spans="2:9" ht="30.75" customHeight="1" x14ac:dyDescent="0.25">
      <c r="B64" s="163" t="s">
        <v>178</v>
      </c>
      <c r="C64" s="164"/>
      <c r="D64" s="165"/>
      <c r="E64" s="165" t="s">
        <v>179</v>
      </c>
      <c r="F64" s="166">
        <v>10000</v>
      </c>
      <c r="G64" s="166">
        <v>10000</v>
      </c>
      <c r="H64" s="166"/>
      <c r="I64" s="167">
        <f t="shared" si="0"/>
        <v>0</v>
      </c>
    </row>
    <row r="65" spans="2:13" ht="30.75" customHeight="1" x14ac:dyDescent="0.25">
      <c r="B65" s="158">
        <v>15</v>
      </c>
      <c r="C65" s="159"/>
      <c r="D65" s="160"/>
      <c r="E65" s="160" t="s">
        <v>195</v>
      </c>
      <c r="F65" s="161"/>
      <c r="G65" s="161"/>
      <c r="H65" s="161"/>
      <c r="I65" s="162" t="e">
        <f t="shared" si="0"/>
        <v>#DIV/0!</v>
      </c>
    </row>
    <row r="66" spans="2:13" ht="30.75" customHeight="1" x14ac:dyDescent="0.25">
      <c r="B66" s="158">
        <v>11</v>
      </c>
      <c r="C66" s="159"/>
      <c r="D66" s="160"/>
      <c r="E66" s="160" t="s">
        <v>126</v>
      </c>
      <c r="F66" s="161"/>
      <c r="G66" s="161"/>
      <c r="H66" s="161"/>
      <c r="I66" s="162" t="e">
        <f t="shared" si="0"/>
        <v>#DIV/0!</v>
      </c>
    </row>
    <row r="67" spans="2:13" ht="30.75" customHeight="1" x14ac:dyDescent="0.25">
      <c r="B67" s="158">
        <v>32</v>
      </c>
      <c r="C67" s="159"/>
      <c r="D67" s="160"/>
      <c r="E67" s="160" t="s">
        <v>13</v>
      </c>
      <c r="F67" s="161">
        <v>10000</v>
      </c>
      <c r="G67" s="161">
        <v>10000</v>
      </c>
      <c r="H67" s="161"/>
      <c r="I67" s="162">
        <f t="shared" si="0"/>
        <v>0</v>
      </c>
    </row>
    <row r="68" spans="2:13" ht="30.75" customHeight="1" x14ac:dyDescent="0.25">
      <c r="B68" s="158">
        <v>3211</v>
      </c>
      <c r="C68" s="159"/>
      <c r="D68" s="160"/>
      <c r="E68" s="160" t="s">
        <v>38</v>
      </c>
      <c r="F68" s="161">
        <v>3000</v>
      </c>
      <c r="G68" s="161">
        <v>3000</v>
      </c>
      <c r="H68" s="161"/>
      <c r="I68" s="162">
        <f t="shared" si="0"/>
        <v>0</v>
      </c>
    </row>
    <row r="69" spans="2:13" ht="30.75" customHeight="1" x14ac:dyDescent="0.25">
      <c r="B69" s="158">
        <v>3233</v>
      </c>
      <c r="C69" s="159"/>
      <c r="D69" s="160"/>
      <c r="E69" s="160" t="s">
        <v>96</v>
      </c>
      <c r="F69" s="161">
        <v>5000</v>
      </c>
      <c r="G69" s="161">
        <v>5000</v>
      </c>
      <c r="H69" s="161"/>
      <c r="I69" s="162">
        <f t="shared" si="0"/>
        <v>0</v>
      </c>
    </row>
    <row r="70" spans="2:13" ht="30.75" customHeight="1" x14ac:dyDescent="0.25">
      <c r="B70" s="158">
        <v>3294</v>
      </c>
      <c r="C70" s="159"/>
      <c r="D70" s="160"/>
      <c r="E70" s="160" t="s">
        <v>180</v>
      </c>
      <c r="F70" s="161">
        <v>2000</v>
      </c>
      <c r="G70" s="161">
        <v>2000</v>
      </c>
      <c r="H70" s="161"/>
      <c r="I70" s="162">
        <f t="shared" si="0"/>
        <v>0</v>
      </c>
    </row>
    <row r="71" spans="2:13" ht="30.75" customHeight="1" x14ac:dyDescent="0.25">
      <c r="B71" s="304" t="s">
        <v>181</v>
      </c>
      <c r="C71" s="305"/>
      <c r="D71" s="306"/>
      <c r="E71" s="178" t="s">
        <v>182</v>
      </c>
      <c r="F71" s="179">
        <v>3200</v>
      </c>
      <c r="G71" s="179">
        <v>3200</v>
      </c>
      <c r="H71" s="179"/>
      <c r="I71" s="180">
        <f t="shared" si="0"/>
        <v>0</v>
      </c>
    </row>
    <row r="72" spans="2:13" ht="29.25" customHeight="1" x14ac:dyDescent="0.25">
      <c r="B72" s="307">
        <v>17</v>
      </c>
      <c r="C72" s="308"/>
      <c r="D72" s="309"/>
      <c r="E72" s="175" t="s">
        <v>128</v>
      </c>
      <c r="F72" s="171"/>
      <c r="G72" s="171"/>
      <c r="H72" s="171"/>
      <c r="I72" s="172" t="e">
        <f t="shared" si="0"/>
        <v>#DIV/0!</v>
      </c>
    </row>
    <row r="73" spans="2:13" ht="24.95" customHeight="1" x14ac:dyDescent="0.25">
      <c r="B73" s="329">
        <v>11</v>
      </c>
      <c r="C73" s="329"/>
      <c r="D73" s="329"/>
      <c r="E73" s="176" t="s">
        <v>126</v>
      </c>
      <c r="F73" s="171">
        <v>3200</v>
      </c>
      <c r="G73" s="171">
        <v>3200</v>
      </c>
      <c r="H73" s="171"/>
      <c r="I73" s="172">
        <f t="shared" si="0"/>
        <v>0</v>
      </c>
    </row>
    <row r="74" spans="2:13" ht="24.95" customHeight="1" x14ac:dyDescent="0.25">
      <c r="B74" s="329">
        <v>32</v>
      </c>
      <c r="C74" s="329"/>
      <c r="D74" s="329"/>
      <c r="E74" s="176" t="s">
        <v>13</v>
      </c>
      <c r="F74" s="171">
        <v>3200</v>
      </c>
      <c r="G74" s="171">
        <v>3200</v>
      </c>
      <c r="H74" s="171"/>
      <c r="I74" s="172">
        <f t="shared" si="0"/>
        <v>0</v>
      </c>
    </row>
    <row r="75" spans="2:13" ht="24.95" customHeight="1" x14ac:dyDescent="0.25">
      <c r="B75" s="173">
        <v>3211</v>
      </c>
      <c r="C75" s="174"/>
      <c r="D75" s="175"/>
      <c r="E75" s="176" t="s">
        <v>38</v>
      </c>
      <c r="F75" s="171">
        <v>1200</v>
      </c>
      <c r="G75" s="171">
        <v>1200</v>
      </c>
      <c r="H75" s="171"/>
      <c r="I75" s="172">
        <f t="shared" si="0"/>
        <v>0</v>
      </c>
    </row>
    <row r="76" spans="2:13" ht="24.95" customHeight="1" x14ac:dyDescent="0.25">
      <c r="B76" s="330">
        <v>3221</v>
      </c>
      <c r="C76" s="331"/>
      <c r="D76" s="332"/>
      <c r="E76" s="177" t="s">
        <v>89</v>
      </c>
      <c r="F76" s="171">
        <v>1000</v>
      </c>
      <c r="G76" s="171">
        <v>1000</v>
      </c>
      <c r="H76" s="171"/>
      <c r="I76" s="172">
        <f t="shared" si="0"/>
        <v>0</v>
      </c>
    </row>
    <row r="77" spans="2:13" ht="24.95" customHeight="1" x14ac:dyDescent="0.25">
      <c r="B77" s="168">
        <v>3237</v>
      </c>
      <c r="C77" s="169"/>
      <c r="D77" s="170"/>
      <c r="E77" s="170" t="s">
        <v>99</v>
      </c>
      <c r="F77" s="171">
        <v>1000</v>
      </c>
      <c r="G77" s="171">
        <v>1000</v>
      </c>
      <c r="H77" s="171"/>
      <c r="I77" s="172">
        <f t="shared" ref="I77:I119" si="1">H77/G77*100</f>
        <v>0</v>
      </c>
    </row>
    <row r="78" spans="2:13" ht="24.95" customHeight="1" x14ac:dyDescent="0.25">
      <c r="B78" s="307">
        <v>5540</v>
      </c>
      <c r="C78" s="308"/>
      <c r="D78" s="309"/>
      <c r="E78" s="175" t="s">
        <v>132</v>
      </c>
      <c r="F78" s="171"/>
      <c r="G78" s="171"/>
      <c r="H78" s="171"/>
      <c r="I78" s="172" t="e">
        <f t="shared" si="1"/>
        <v>#DIV/0!</v>
      </c>
    </row>
    <row r="79" spans="2:13" ht="30" customHeight="1" x14ac:dyDescent="0.25">
      <c r="B79" s="310" t="s">
        <v>183</v>
      </c>
      <c r="C79" s="311"/>
      <c r="D79" s="312"/>
      <c r="E79" s="181" t="s">
        <v>139</v>
      </c>
      <c r="F79" s="182">
        <v>3000</v>
      </c>
      <c r="G79" s="183">
        <v>3000</v>
      </c>
      <c r="H79" s="182"/>
      <c r="I79" s="184">
        <f t="shared" si="1"/>
        <v>0</v>
      </c>
      <c r="M79" s="204"/>
    </row>
    <row r="80" spans="2:13" ht="24.95" customHeight="1" x14ac:dyDescent="0.25">
      <c r="B80" s="313">
        <v>17</v>
      </c>
      <c r="C80" s="314"/>
      <c r="D80" s="315"/>
      <c r="E80" s="185" t="s">
        <v>128</v>
      </c>
      <c r="F80" s="186"/>
      <c r="G80" s="187"/>
      <c r="H80" s="186"/>
      <c r="I80" s="184" t="e">
        <f t="shared" si="1"/>
        <v>#DIV/0!</v>
      </c>
      <c r="M80" s="204"/>
    </row>
    <row r="81" spans="2:13" ht="24.95" customHeight="1" x14ac:dyDescent="0.25">
      <c r="B81" s="316">
        <v>11</v>
      </c>
      <c r="C81" s="316"/>
      <c r="D81" s="316"/>
      <c r="E81" s="188" t="s">
        <v>126</v>
      </c>
      <c r="F81" s="186">
        <v>3000</v>
      </c>
      <c r="G81" s="186">
        <v>3000</v>
      </c>
      <c r="H81" s="186"/>
      <c r="I81" s="184">
        <f t="shared" si="1"/>
        <v>0</v>
      </c>
      <c r="M81" s="204"/>
    </row>
    <row r="82" spans="2:13" ht="24.95" customHeight="1" x14ac:dyDescent="0.25">
      <c r="B82" s="316">
        <v>32</v>
      </c>
      <c r="C82" s="316"/>
      <c r="D82" s="316"/>
      <c r="E82" s="188" t="s">
        <v>13</v>
      </c>
      <c r="F82" s="186">
        <v>1500</v>
      </c>
      <c r="G82" s="186">
        <v>1500</v>
      </c>
      <c r="H82" s="186"/>
      <c r="I82" s="184">
        <f t="shared" si="1"/>
        <v>0</v>
      </c>
      <c r="M82" s="204"/>
    </row>
    <row r="83" spans="2:13" ht="24.95" customHeight="1" x14ac:dyDescent="0.25">
      <c r="B83" s="333">
        <v>3237</v>
      </c>
      <c r="C83" s="334"/>
      <c r="D83" s="335"/>
      <c r="E83" s="189" t="s">
        <v>99</v>
      </c>
      <c r="F83" s="186">
        <v>1500</v>
      </c>
      <c r="G83" s="186">
        <v>1500</v>
      </c>
      <c r="H83" s="186"/>
      <c r="I83" s="184">
        <f t="shared" si="1"/>
        <v>0</v>
      </c>
      <c r="M83" s="204"/>
    </row>
    <row r="84" spans="2:13" ht="24.95" customHeight="1" x14ac:dyDescent="0.25">
      <c r="B84" s="313">
        <v>42</v>
      </c>
      <c r="C84" s="314"/>
      <c r="D84" s="315"/>
      <c r="E84" s="185" t="s">
        <v>130</v>
      </c>
      <c r="F84" s="186">
        <v>1500</v>
      </c>
      <c r="G84" s="186">
        <v>1500</v>
      </c>
      <c r="H84" s="186"/>
      <c r="I84" s="184">
        <f t="shared" si="1"/>
        <v>0</v>
      </c>
      <c r="M84" s="204"/>
    </row>
    <row r="85" spans="2:13" ht="24.95" customHeight="1" x14ac:dyDescent="0.25">
      <c r="B85" s="313">
        <v>4243</v>
      </c>
      <c r="C85" s="314"/>
      <c r="D85" s="315"/>
      <c r="E85" s="188" t="s">
        <v>117</v>
      </c>
      <c r="F85" s="186">
        <v>1500</v>
      </c>
      <c r="G85" s="186">
        <v>1500</v>
      </c>
      <c r="H85" s="186"/>
      <c r="I85" s="184">
        <f t="shared" si="1"/>
        <v>0</v>
      </c>
      <c r="M85" s="204"/>
    </row>
    <row r="86" spans="2:13" ht="24.95" customHeight="1" x14ac:dyDescent="0.25">
      <c r="B86" s="313">
        <v>5540</v>
      </c>
      <c r="C86" s="314"/>
      <c r="D86" s="315"/>
      <c r="E86" s="185" t="s">
        <v>132</v>
      </c>
      <c r="F86" s="186"/>
      <c r="G86" s="187"/>
      <c r="H86" s="187"/>
      <c r="I86" s="184" t="e">
        <f t="shared" si="1"/>
        <v>#DIV/0!</v>
      </c>
      <c r="M86" s="204"/>
    </row>
    <row r="87" spans="2:13" ht="24.95" customHeight="1" x14ac:dyDescent="0.25">
      <c r="B87" s="326" t="s">
        <v>184</v>
      </c>
      <c r="C87" s="327"/>
      <c r="D87" s="328"/>
      <c r="E87" s="191" t="s">
        <v>185</v>
      </c>
      <c r="F87" s="150">
        <v>19000</v>
      </c>
      <c r="G87" s="150">
        <v>19000</v>
      </c>
      <c r="H87" s="150">
        <v>2100</v>
      </c>
      <c r="I87" s="151">
        <f t="shared" si="1"/>
        <v>11.052631578947368</v>
      </c>
      <c r="J87" s="209"/>
      <c r="M87" s="204"/>
    </row>
    <row r="88" spans="2:13" ht="24.95" customHeight="1" x14ac:dyDescent="0.25">
      <c r="B88" s="291">
        <v>16</v>
      </c>
      <c r="C88" s="292"/>
      <c r="D88" s="293"/>
      <c r="E88" s="141" t="s">
        <v>196</v>
      </c>
      <c r="F88" s="137"/>
      <c r="G88" s="137"/>
      <c r="H88" s="137"/>
      <c r="I88" s="138" t="e">
        <f t="shared" si="1"/>
        <v>#DIV/0!</v>
      </c>
      <c r="M88" s="204"/>
    </row>
    <row r="89" spans="2:13" ht="24.95" customHeight="1" x14ac:dyDescent="0.25">
      <c r="B89" s="284">
        <v>11</v>
      </c>
      <c r="C89" s="284"/>
      <c r="D89" s="284"/>
      <c r="E89" s="142" t="s">
        <v>126</v>
      </c>
      <c r="F89" s="137">
        <v>19000</v>
      </c>
      <c r="G89" s="137">
        <v>19000</v>
      </c>
      <c r="H89" s="137"/>
      <c r="I89" s="138">
        <f t="shared" si="1"/>
        <v>0</v>
      </c>
      <c r="M89" s="204"/>
    </row>
    <row r="90" spans="2:13" ht="24.95" customHeight="1" x14ac:dyDescent="0.25">
      <c r="B90" s="284">
        <v>32</v>
      </c>
      <c r="C90" s="284"/>
      <c r="D90" s="284"/>
      <c r="E90" s="142" t="s">
        <v>13</v>
      </c>
      <c r="F90" s="137"/>
      <c r="G90" s="137"/>
      <c r="H90" s="137">
        <v>2100</v>
      </c>
      <c r="I90" s="138" t="e">
        <f t="shared" si="1"/>
        <v>#DIV/0!</v>
      </c>
      <c r="M90" s="204"/>
    </row>
    <row r="91" spans="2:13" ht="24.95" customHeight="1" x14ac:dyDescent="0.25">
      <c r="B91" s="139">
        <v>3237</v>
      </c>
      <c r="C91" s="140"/>
      <c r="D91" s="141"/>
      <c r="E91" s="142" t="s">
        <v>99</v>
      </c>
      <c r="F91" s="137">
        <v>8500</v>
      </c>
      <c r="G91" s="137">
        <v>8500</v>
      </c>
      <c r="H91" s="137">
        <v>2100</v>
      </c>
      <c r="I91" s="138">
        <f t="shared" si="1"/>
        <v>24.705882352941178</v>
      </c>
      <c r="M91" s="204"/>
    </row>
    <row r="92" spans="2:13" ht="24.95" customHeight="1" x14ac:dyDescent="0.25">
      <c r="B92" s="285">
        <v>3239</v>
      </c>
      <c r="C92" s="286"/>
      <c r="D92" s="287"/>
      <c r="E92" s="190" t="s">
        <v>101</v>
      </c>
      <c r="F92" s="137">
        <v>10500</v>
      </c>
      <c r="G92" s="137">
        <v>10500</v>
      </c>
      <c r="H92" s="137"/>
      <c r="I92" s="138">
        <f t="shared" si="1"/>
        <v>0</v>
      </c>
      <c r="M92" s="204"/>
    </row>
    <row r="93" spans="2:13" ht="24.95" customHeight="1" x14ac:dyDescent="0.25">
      <c r="B93" s="291">
        <v>5540</v>
      </c>
      <c r="C93" s="292"/>
      <c r="D93" s="293"/>
      <c r="E93" s="141" t="s">
        <v>132</v>
      </c>
      <c r="F93" s="137"/>
      <c r="G93" s="137"/>
      <c r="H93" s="137"/>
      <c r="I93" s="138" t="e">
        <f t="shared" si="1"/>
        <v>#DIV/0!</v>
      </c>
    </row>
    <row r="94" spans="2:13" ht="24.95" customHeight="1" x14ac:dyDescent="0.25">
      <c r="B94" s="197" t="s">
        <v>186</v>
      </c>
      <c r="C94" s="198"/>
      <c r="D94" s="199"/>
      <c r="E94" s="199" t="s">
        <v>187</v>
      </c>
      <c r="F94" s="200">
        <v>3000</v>
      </c>
      <c r="G94" s="200">
        <v>3000</v>
      </c>
      <c r="H94" s="200"/>
      <c r="I94" s="201">
        <f t="shared" si="1"/>
        <v>0</v>
      </c>
      <c r="M94" s="205"/>
    </row>
    <row r="95" spans="2:13" ht="24.95" customHeight="1" x14ac:dyDescent="0.25">
      <c r="B95" s="192">
        <v>13</v>
      </c>
      <c r="C95" s="193"/>
      <c r="D95" s="194"/>
      <c r="E95" s="194" t="s">
        <v>193</v>
      </c>
      <c r="F95" s="195"/>
      <c r="G95" s="195"/>
      <c r="H95" s="195"/>
      <c r="I95" s="196" t="e">
        <f t="shared" si="1"/>
        <v>#DIV/0!</v>
      </c>
    </row>
    <row r="96" spans="2:13" ht="24.95" customHeight="1" x14ac:dyDescent="0.25">
      <c r="B96" s="192">
        <v>11</v>
      </c>
      <c r="C96" s="193"/>
      <c r="D96" s="194"/>
      <c r="E96" s="194" t="s">
        <v>126</v>
      </c>
      <c r="F96" s="195">
        <v>3000</v>
      </c>
      <c r="G96" s="195">
        <v>3000</v>
      </c>
      <c r="H96" s="195"/>
      <c r="I96" s="196">
        <f t="shared" si="1"/>
        <v>0</v>
      </c>
    </row>
    <row r="97" spans="2:15" ht="24.95" customHeight="1" x14ac:dyDescent="0.25">
      <c r="B97" s="192">
        <v>32</v>
      </c>
      <c r="C97" s="193"/>
      <c r="D97" s="194"/>
      <c r="E97" s="194" t="s">
        <v>13</v>
      </c>
      <c r="F97" s="195">
        <v>3000</v>
      </c>
      <c r="G97" s="195">
        <v>3000</v>
      </c>
      <c r="H97" s="195"/>
      <c r="I97" s="196">
        <f t="shared" si="1"/>
        <v>0</v>
      </c>
    </row>
    <row r="98" spans="2:15" ht="24.95" customHeight="1" x14ac:dyDescent="0.25">
      <c r="B98" s="192">
        <v>3237</v>
      </c>
      <c r="C98" s="193"/>
      <c r="D98" s="194"/>
      <c r="E98" s="194" t="s">
        <v>99</v>
      </c>
      <c r="F98" s="195">
        <v>3000</v>
      </c>
      <c r="G98" s="195">
        <v>3000</v>
      </c>
      <c r="H98" s="195"/>
      <c r="I98" s="196">
        <f t="shared" si="1"/>
        <v>0</v>
      </c>
    </row>
    <row r="99" spans="2:15" ht="24.95" customHeight="1" x14ac:dyDescent="0.25">
      <c r="B99" s="108" t="s">
        <v>188</v>
      </c>
      <c r="C99" s="109"/>
      <c r="D99" s="110"/>
      <c r="E99" s="110" t="s">
        <v>189</v>
      </c>
      <c r="F99" s="203">
        <v>5000</v>
      </c>
      <c r="G99" s="203">
        <v>5000</v>
      </c>
      <c r="H99" s="203">
        <v>3240</v>
      </c>
      <c r="I99" s="112">
        <f t="shared" si="1"/>
        <v>64.8</v>
      </c>
    </row>
    <row r="100" spans="2:15" ht="24.95" customHeight="1" x14ac:dyDescent="0.25">
      <c r="B100" s="102">
        <v>3</v>
      </c>
      <c r="C100" s="103"/>
      <c r="D100" s="104"/>
      <c r="E100" s="104" t="s">
        <v>197</v>
      </c>
      <c r="F100" s="202">
        <v>5000</v>
      </c>
      <c r="G100" s="202">
        <v>5000</v>
      </c>
      <c r="H100" s="202"/>
      <c r="I100" s="106">
        <f t="shared" si="1"/>
        <v>0</v>
      </c>
    </row>
    <row r="101" spans="2:15" ht="24.95" customHeight="1" x14ac:dyDescent="0.25">
      <c r="B101" s="102">
        <v>11</v>
      </c>
      <c r="C101" s="103"/>
      <c r="D101" s="104"/>
      <c r="E101" s="104" t="s">
        <v>126</v>
      </c>
      <c r="F101" s="202">
        <v>5000</v>
      </c>
      <c r="G101" s="202">
        <v>5000</v>
      </c>
      <c r="H101" s="202"/>
      <c r="I101" s="106">
        <f t="shared" si="1"/>
        <v>0</v>
      </c>
    </row>
    <row r="102" spans="2:15" ht="24.95" customHeight="1" x14ac:dyDescent="0.25">
      <c r="B102" s="102">
        <v>32</v>
      </c>
      <c r="C102" s="103"/>
      <c r="D102" s="104"/>
      <c r="E102" s="104" t="s">
        <v>13</v>
      </c>
      <c r="F102" s="202">
        <v>5000</v>
      </c>
      <c r="G102" s="202">
        <v>5000</v>
      </c>
      <c r="H102" s="202">
        <v>3240</v>
      </c>
      <c r="I102" s="106">
        <f t="shared" si="1"/>
        <v>64.8</v>
      </c>
    </row>
    <row r="103" spans="2:15" ht="24.95" customHeight="1" x14ac:dyDescent="0.25">
      <c r="B103" s="102">
        <v>3239</v>
      </c>
      <c r="C103" s="103"/>
      <c r="D103" s="104"/>
      <c r="E103" s="104" t="s">
        <v>101</v>
      </c>
      <c r="F103" s="202">
        <v>5000</v>
      </c>
      <c r="G103" s="202">
        <v>5000</v>
      </c>
      <c r="H103" s="202">
        <v>3240</v>
      </c>
      <c r="I103" s="106">
        <f t="shared" si="1"/>
        <v>64.8</v>
      </c>
    </row>
    <row r="104" spans="2:15" ht="24.95" customHeight="1" x14ac:dyDescent="0.25">
      <c r="B104" s="212" t="s">
        <v>190</v>
      </c>
      <c r="C104" s="213"/>
      <c r="D104" s="214"/>
      <c r="E104" s="214" t="s">
        <v>191</v>
      </c>
      <c r="F104" s="215"/>
      <c r="G104" s="215">
        <f>G107+G112+G114</f>
        <v>623131</v>
      </c>
      <c r="H104" s="215">
        <f>H107+H112+H114</f>
        <v>267400.81</v>
      </c>
      <c r="I104" s="216">
        <f t="shared" si="1"/>
        <v>42.912455005448294</v>
      </c>
    </row>
    <row r="105" spans="2:15" ht="24.95" customHeight="1" x14ac:dyDescent="0.25">
      <c r="B105" s="99">
        <v>17</v>
      </c>
      <c r="C105" s="100"/>
      <c r="D105" s="101"/>
      <c r="E105" s="101" t="s">
        <v>128</v>
      </c>
      <c r="F105" s="210"/>
      <c r="G105" s="210"/>
      <c r="H105" s="210"/>
      <c r="I105" s="211" t="e">
        <f t="shared" si="1"/>
        <v>#DIV/0!</v>
      </c>
    </row>
    <row r="106" spans="2:15" ht="24.95" customHeight="1" x14ac:dyDescent="0.25">
      <c r="B106" s="99">
        <v>11</v>
      </c>
      <c r="C106" s="100"/>
      <c r="D106" s="101"/>
      <c r="E106" s="101" t="s">
        <v>126</v>
      </c>
      <c r="F106" s="210"/>
      <c r="G106" s="210">
        <v>461576</v>
      </c>
      <c r="H106" s="210"/>
      <c r="I106" s="211">
        <f t="shared" si="1"/>
        <v>0</v>
      </c>
    </row>
    <row r="107" spans="2:15" ht="24.95" customHeight="1" x14ac:dyDescent="0.25">
      <c r="B107" s="99">
        <v>32</v>
      </c>
      <c r="C107" s="100"/>
      <c r="D107" s="101"/>
      <c r="E107" s="101" t="s">
        <v>13</v>
      </c>
      <c r="F107" s="210"/>
      <c r="G107" s="210">
        <f>G109+G110+G111</f>
        <v>186881</v>
      </c>
      <c r="H107" s="210">
        <v>37904.879999999997</v>
      </c>
      <c r="I107" s="211">
        <f t="shared" si="1"/>
        <v>20.282896602650883</v>
      </c>
    </row>
    <row r="108" spans="2:15" ht="24.95" customHeight="1" x14ac:dyDescent="0.25">
      <c r="B108" s="206">
        <v>3232</v>
      </c>
      <c r="C108" s="207"/>
      <c r="D108" s="208"/>
      <c r="E108" s="101" t="s">
        <v>95</v>
      </c>
      <c r="F108" s="210"/>
      <c r="G108" s="210">
        <v>0</v>
      </c>
      <c r="H108" s="210">
        <v>2378.75</v>
      </c>
      <c r="I108" s="211"/>
      <c r="O108" s="204"/>
    </row>
    <row r="109" spans="2:15" ht="24.95" customHeight="1" x14ac:dyDescent="0.25">
      <c r="B109" s="99">
        <v>3237</v>
      </c>
      <c r="C109" s="100"/>
      <c r="D109" s="101"/>
      <c r="E109" s="101" t="s">
        <v>99</v>
      </c>
      <c r="F109" s="210"/>
      <c r="G109" s="210">
        <v>113688</v>
      </c>
      <c r="H109" s="210">
        <v>30336.13</v>
      </c>
      <c r="I109" s="211">
        <f t="shared" si="1"/>
        <v>26.683669340651612</v>
      </c>
    </row>
    <row r="110" spans="2:15" ht="24.95" customHeight="1" x14ac:dyDescent="0.25">
      <c r="B110" s="99">
        <v>3238</v>
      </c>
      <c r="C110" s="100"/>
      <c r="D110" s="101"/>
      <c r="E110" s="101" t="s">
        <v>100</v>
      </c>
      <c r="F110" s="210"/>
      <c r="G110" s="210">
        <v>65193</v>
      </c>
      <c r="H110" s="210">
        <v>1200</v>
      </c>
      <c r="I110" s="211">
        <f t="shared" si="1"/>
        <v>1.8406884174681331</v>
      </c>
    </row>
    <row r="111" spans="2:15" ht="24.95" customHeight="1" x14ac:dyDescent="0.25">
      <c r="B111" s="99">
        <v>3295</v>
      </c>
      <c r="C111" s="100"/>
      <c r="D111" s="101"/>
      <c r="E111" s="101" t="s">
        <v>105</v>
      </c>
      <c r="F111" s="210"/>
      <c r="G111" s="210">
        <v>8000</v>
      </c>
      <c r="H111" s="210">
        <v>3990</v>
      </c>
      <c r="I111" s="211">
        <f t="shared" si="1"/>
        <v>49.875</v>
      </c>
    </row>
    <row r="112" spans="2:15" ht="24.95" customHeight="1" x14ac:dyDescent="0.25">
      <c r="B112" s="99">
        <v>41</v>
      </c>
      <c r="C112" s="100"/>
      <c r="D112" s="101"/>
      <c r="E112" s="101" t="s">
        <v>7</v>
      </c>
      <c r="F112" s="210"/>
      <c r="G112" s="210">
        <v>208000</v>
      </c>
      <c r="H112" s="210">
        <v>53699.15</v>
      </c>
      <c r="I112" s="211">
        <f t="shared" si="1"/>
        <v>25.816899038461539</v>
      </c>
    </row>
    <row r="113" spans="2:9" ht="24.95" customHeight="1" x14ac:dyDescent="0.25">
      <c r="B113" s="99">
        <v>4124</v>
      </c>
      <c r="C113" s="100"/>
      <c r="D113" s="101"/>
      <c r="E113" s="101" t="s">
        <v>111</v>
      </c>
      <c r="F113" s="210"/>
      <c r="G113" s="210">
        <v>208000</v>
      </c>
      <c r="H113" s="210">
        <v>53699.15</v>
      </c>
      <c r="I113" s="211">
        <f t="shared" si="1"/>
        <v>25.816899038461539</v>
      </c>
    </row>
    <row r="114" spans="2:9" ht="24.95" customHeight="1" x14ac:dyDescent="0.25">
      <c r="B114" s="99">
        <v>42</v>
      </c>
      <c r="C114" s="100"/>
      <c r="D114" s="101"/>
      <c r="E114" s="101" t="s">
        <v>130</v>
      </c>
      <c r="F114" s="210"/>
      <c r="G114" s="210">
        <f>G115+G116+G118</f>
        <v>228250</v>
      </c>
      <c r="H114" s="210">
        <v>175796.78</v>
      </c>
      <c r="I114" s="211">
        <f t="shared" si="1"/>
        <v>77.019399780941939</v>
      </c>
    </row>
    <row r="115" spans="2:9" ht="24.95" customHeight="1" x14ac:dyDescent="0.25">
      <c r="B115" s="99">
        <v>4221</v>
      </c>
      <c r="C115" s="100"/>
      <c r="D115" s="101"/>
      <c r="E115" s="101" t="s">
        <v>136</v>
      </c>
      <c r="F115" s="210"/>
      <c r="G115" s="210">
        <v>203250</v>
      </c>
      <c r="H115" s="210">
        <v>170496.78</v>
      </c>
      <c r="I115" s="211">
        <f t="shared" si="1"/>
        <v>83.88525461254612</v>
      </c>
    </row>
    <row r="116" spans="2:9" ht="24.95" customHeight="1" x14ac:dyDescent="0.25">
      <c r="B116" s="99">
        <v>4226</v>
      </c>
      <c r="C116" s="100"/>
      <c r="D116" s="101"/>
      <c r="E116" s="101" t="s">
        <v>165</v>
      </c>
      <c r="F116" s="210"/>
      <c r="G116" s="210">
        <v>5000</v>
      </c>
      <c r="H116" s="210"/>
      <c r="I116" s="211">
        <f t="shared" si="1"/>
        <v>0</v>
      </c>
    </row>
    <row r="117" spans="2:9" ht="24.95" customHeight="1" x14ac:dyDescent="0.25">
      <c r="B117" s="206">
        <v>4243</v>
      </c>
      <c r="C117" s="207"/>
      <c r="D117" s="208"/>
      <c r="E117" s="101" t="s">
        <v>117</v>
      </c>
      <c r="F117" s="210"/>
      <c r="G117" s="210"/>
      <c r="H117" s="210">
        <v>3350</v>
      </c>
      <c r="I117" s="211"/>
    </row>
    <row r="118" spans="2:9" ht="24.95" customHeight="1" x14ac:dyDescent="0.25">
      <c r="B118" s="99">
        <v>4263</v>
      </c>
      <c r="C118" s="100"/>
      <c r="D118" s="101"/>
      <c r="E118" s="101" t="s">
        <v>119</v>
      </c>
      <c r="F118" s="210"/>
      <c r="G118" s="210">
        <v>20000</v>
      </c>
      <c r="H118" s="210">
        <v>1950</v>
      </c>
      <c r="I118" s="211">
        <f t="shared" si="1"/>
        <v>9.75</v>
      </c>
    </row>
    <row r="119" spans="2:9" ht="39" customHeight="1" x14ac:dyDescent="0.25">
      <c r="B119" s="320" t="s">
        <v>153</v>
      </c>
      <c r="C119" s="321"/>
      <c r="D119" s="322"/>
      <c r="E119" s="47"/>
      <c r="F119" s="56">
        <f>F11+F16+F21+F27+F35+F41+F54+F64+F71+F79+F87+F94+F99</f>
        <v>175800</v>
      </c>
      <c r="G119" s="98">
        <f>G11+G16+G21+G27+G35+G41+G64+G71+G79+G87+G94+G99+G104</f>
        <v>746931</v>
      </c>
      <c r="H119" s="56">
        <f>H11+H16+H21+H27+H35+H41+H54+H64+H71+H79+H87+H94+H99+H104</f>
        <v>298898.55</v>
      </c>
      <c r="I119" s="53">
        <f t="shared" si="1"/>
        <v>40.016889110239099</v>
      </c>
    </row>
    <row r="120" spans="2:9" ht="24.95" customHeight="1" x14ac:dyDescent="0.25">
      <c r="B120" s="323"/>
      <c r="C120" s="324"/>
      <c r="D120" s="325"/>
      <c r="E120" s="47"/>
      <c r="F120" s="55"/>
      <c r="G120" s="54"/>
      <c r="H120" s="54"/>
      <c r="I120" s="32"/>
    </row>
    <row r="121" spans="2:9" ht="24.95" customHeight="1" x14ac:dyDescent="0.25"/>
    <row r="122" spans="2:9" ht="24.95" customHeight="1" x14ac:dyDescent="0.25"/>
    <row r="123" spans="2:9" ht="24.95" customHeight="1" x14ac:dyDescent="0.25"/>
    <row r="124" spans="2:9" ht="24.95" customHeight="1" x14ac:dyDescent="0.25"/>
    <row r="125" spans="2:9" ht="24.95" customHeight="1" x14ac:dyDescent="0.25"/>
    <row r="126" spans="2:9" ht="24.95" customHeight="1" x14ac:dyDescent="0.25"/>
    <row r="127" spans="2:9" ht="24.95" customHeight="1" x14ac:dyDescent="0.25"/>
  </sheetData>
  <mergeCells count="67">
    <mergeCell ref="B73:D73"/>
    <mergeCell ref="B74:D74"/>
    <mergeCell ref="B76:D76"/>
    <mergeCell ref="B85:D85"/>
    <mergeCell ref="B86:D86"/>
    <mergeCell ref="B83:D83"/>
    <mergeCell ref="B84:D84"/>
    <mergeCell ref="B93:D93"/>
    <mergeCell ref="B119:D119"/>
    <mergeCell ref="B120:D120"/>
    <mergeCell ref="B87:D87"/>
    <mergeCell ref="B88:D88"/>
    <mergeCell ref="B89:D89"/>
    <mergeCell ref="B90:D90"/>
    <mergeCell ref="B92:D92"/>
    <mergeCell ref="B78:D78"/>
    <mergeCell ref="B79:D79"/>
    <mergeCell ref="B80:D80"/>
    <mergeCell ref="B81:D81"/>
    <mergeCell ref="B82:D82"/>
    <mergeCell ref="B62:D62"/>
    <mergeCell ref="B63:D63"/>
    <mergeCell ref="B71:D71"/>
    <mergeCell ref="B72:D72"/>
    <mergeCell ref="B60:D60"/>
    <mergeCell ref="B61:D61"/>
    <mergeCell ref="B55:D55"/>
    <mergeCell ref="B56:D56"/>
    <mergeCell ref="B57:D57"/>
    <mergeCell ref="B58:D58"/>
    <mergeCell ref="B59:D59"/>
    <mergeCell ref="B53:D53"/>
    <mergeCell ref="B54:D54"/>
    <mergeCell ref="B52:D52"/>
    <mergeCell ref="B47:D47"/>
    <mergeCell ref="B49:D49"/>
    <mergeCell ref="B50:D50"/>
    <mergeCell ref="B51:D51"/>
    <mergeCell ref="B44:D44"/>
    <mergeCell ref="B45:D45"/>
    <mergeCell ref="B41:D41"/>
    <mergeCell ref="B42:D42"/>
    <mergeCell ref="B40:D40"/>
    <mergeCell ref="B27:D27"/>
    <mergeCell ref="B14:D14"/>
    <mergeCell ref="B37:D37"/>
    <mergeCell ref="B38:D38"/>
    <mergeCell ref="B43:D43"/>
    <mergeCell ref="B21:D21"/>
    <mergeCell ref="B31:D31"/>
    <mergeCell ref="B28:D28"/>
    <mergeCell ref="B29:D29"/>
    <mergeCell ref="B30:D30"/>
    <mergeCell ref="B39:D39"/>
    <mergeCell ref="B33:D33"/>
    <mergeCell ref="B35:D35"/>
    <mergeCell ref="B36:D36"/>
    <mergeCell ref="B2:I2"/>
    <mergeCell ref="B13:D13"/>
    <mergeCell ref="B8:D8"/>
    <mergeCell ref="B11:D11"/>
    <mergeCell ref="B12:D12"/>
    <mergeCell ref="B10:D10"/>
    <mergeCell ref="B9:D9"/>
    <mergeCell ref="B4:I4"/>
    <mergeCell ref="B6:E6"/>
    <mergeCell ref="B7:E7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Hrvatski športski muzej Croatian Sports Museum</cp:lastModifiedBy>
  <cp:lastPrinted>2025-07-28T14:31:10Z</cp:lastPrinted>
  <dcterms:created xsi:type="dcterms:W3CDTF">2022-08-12T12:51:27Z</dcterms:created>
  <dcterms:modified xsi:type="dcterms:W3CDTF">2025-07-28T14:58:50Z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