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anira Bilic\Desktop\2025 RAČUNOVODSTVO\IZVJEŠTAJI MK 2025\Izvještaj o izvršenju financijskog plana 2024\"/>
    </mc:Choice>
  </mc:AlternateContent>
  <xr:revisionPtr revIDLastSave="0" documentId="13_ncr:1_{C371626F-8729-42E3-B453-7637237B1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  <sheet name="List3" sheetId="13" r:id="rId8"/>
  </sheets>
  <definedNames>
    <definedName name="_xlnm.Print_Area" localSheetId="1">' Račun prihoda i rashoda'!$B$1:$I$51</definedName>
    <definedName name="_xlnm.Print_Area" localSheetId="0">SAŽETAK!$B$1:$L$29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L15" i="1"/>
  <c r="L10" i="1"/>
  <c r="K12" i="1"/>
  <c r="K13" i="1"/>
  <c r="K14" i="1"/>
  <c r="K15" i="1"/>
  <c r="K16" i="1"/>
  <c r="K10" i="1"/>
  <c r="G35" i="3"/>
  <c r="G36" i="3"/>
  <c r="G37" i="3"/>
  <c r="G45" i="3"/>
  <c r="C23" i="5"/>
  <c r="G78" i="3"/>
  <c r="J82" i="3"/>
  <c r="H12" i="7" l="1"/>
  <c r="I37" i="7"/>
  <c r="H6" i="8" l="1"/>
  <c r="G6" i="8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9" i="3"/>
  <c r="L80" i="3"/>
  <c r="L81" i="3"/>
  <c r="L83" i="3"/>
  <c r="L84" i="3"/>
  <c r="L85" i="3"/>
  <c r="L86" i="3"/>
  <c r="L87" i="3"/>
  <c r="L88" i="3"/>
  <c r="L89" i="3"/>
  <c r="L9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10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9" i="3"/>
  <c r="K80" i="3"/>
  <c r="K81" i="3"/>
  <c r="K83" i="3"/>
  <c r="K84" i="3"/>
  <c r="K86" i="3"/>
  <c r="K87" i="3"/>
  <c r="K88" i="3"/>
  <c r="K89" i="3"/>
  <c r="K9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10" i="3"/>
  <c r="H26" i="5"/>
  <c r="H28" i="5"/>
  <c r="H29" i="5"/>
  <c r="H31" i="5"/>
  <c r="H32" i="5"/>
  <c r="H34" i="5"/>
  <c r="H35" i="5"/>
  <c r="H37" i="5"/>
  <c r="H25" i="5"/>
  <c r="H8" i="5"/>
  <c r="H9" i="5"/>
  <c r="H11" i="5"/>
  <c r="H12" i="5"/>
  <c r="H14" i="5"/>
  <c r="H15" i="5"/>
  <c r="H17" i="5"/>
  <c r="H18" i="5"/>
  <c r="H20" i="5"/>
  <c r="H21" i="5"/>
  <c r="H6" i="5"/>
  <c r="G26" i="5"/>
  <c r="G28" i="5"/>
  <c r="G29" i="5"/>
  <c r="G31" i="5"/>
  <c r="G32" i="5"/>
  <c r="G34" i="5"/>
  <c r="G35" i="5"/>
  <c r="G37" i="5"/>
  <c r="G38" i="5"/>
  <c r="G8" i="5"/>
  <c r="G9" i="5"/>
  <c r="G11" i="5"/>
  <c r="G12" i="5"/>
  <c r="G14" i="5"/>
  <c r="G15" i="5"/>
  <c r="G17" i="5"/>
  <c r="G18" i="5"/>
  <c r="G20" i="5"/>
  <c r="G21" i="5"/>
  <c r="G6" i="5"/>
  <c r="F6" i="5"/>
  <c r="F23" i="5" l="1"/>
  <c r="D23" i="5"/>
  <c r="D6" i="5"/>
  <c r="G23" i="5" l="1"/>
  <c r="H23" i="5"/>
  <c r="J26" i="3"/>
  <c r="J23" i="3" s="1"/>
  <c r="J11" i="3" s="1"/>
  <c r="J30" i="3"/>
  <c r="J36" i="3" l="1"/>
  <c r="J45" i="3"/>
  <c r="J37" i="3"/>
  <c r="L82" i="3" l="1"/>
  <c r="K82" i="3"/>
  <c r="J78" i="3"/>
  <c r="K78" i="3" l="1"/>
  <c r="L78" i="3"/>
  <c r="J35" i="3"/>
  <c r="K35" i="3" l="1"/>
  <c r="L35" i="3"/>
  <c r="H23" i="3"/>
  <c r="H30" i="3"/>
  <c r="H15" i="3"/>
  <c r="H12" i="3" s="1"/>
  <c r="H11" i="3" s="1"/>
  <c r="H82" i="3"/>
  <c r="H78" i="3" s="1"/>
  <c r="H45" i="3"/>
  <c r="H37" i="3"/>
  <c r="G15" i="1"/>
  <c r="G16" i="1" s="1"/>
  <c r="H36" i="3" l="1"/>
  <c r="H35" i="3" s="1"/>
  <c r="I13" i="7" l="1"/>
  <c r="I14" i="7"/>
  <c r="I16" i="7"/>
  <c r="I20" i="7"/>
  <c r="I22" i="7"/>
  <c r="I26" i="7"/>
  <c r="I27" i="7"/>
  <c r="I29" i="7"/>
  <c r="I33" i="7"/>
  <c r="I34" i="7"/>
  <c r="I35" i="7"/>
  <c r="I36" i="7"/>
  <c r="I38" i="7"/>
  <c r="I39" i="7"/>
  <c r="I41" i="7"/>
  <c r="I46" i="7"/>
  <c r="I47" i="7"/>
  <c r="I48" i="7"/>
  <c r="I50" i="7"/>
  <c r="I52" i="7"/>
  <c r="I53" i="7"/>
  <c r="I54" i="7"/>
  <c r="I9" i="7"/>
  <c r="H7" i="8" l="1"/>
  <c r="H8" i="8"/>
  <c r="H9" i="8"/>
  <c r="G7" i="8"/>
  <c r="G8" i="8"/>
  <c r="G9" i="8"/>
  <c r="G25" i="5" l="1"/>
  <c r="J15" i="1" l="1"/>
  <c r="H15" i="1"/>
  <c r="J16" i="1" l="1"/>
</calcChain>
</file>

<file path=xl/sharedStrings.xml><?xml version="1.0" encoding="utf-8"?>
<sst xmlns="http://schemas.openxmlformats.org/spreadsheetml/2006/main" count="317" uniqueCount="178">
  <si>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</si>
  <si>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</si>
  <si>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</si>
  <si>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</si>
  <si>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</si>
  <si>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</si>
  <si>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</si>
  <si>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</si>
  <si>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</si>
  <si>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</si>
  <si>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</si>
  <si>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</si>
  <si>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</si>
  <si>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</si>
  <si>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</si>
  <si>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</si>
  <si>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</si>
  <si>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</si>
  <si>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</si>
  <si>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</si>
  <si>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</si>
  <si>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</si>
  <si>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</si>
  <si>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</si>
  <si>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</si>
  <si>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</si>
  <si>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</si>
  <si>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</si>
  <si>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</si>
  <si>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</si>
  <si>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</si>
  <si>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</si>
  <si>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</si>
  <si>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</si>
  <si>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</si>
  <si>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</si>
  <si>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</si>
  <si>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</si>
  <si>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</si>
  <si>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</si>
  <si>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</si>
  <si>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</si>
  <si>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</si>
  <si>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</si>
  <si>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</si>
  <si>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</si>
  <si>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</si>
  <si>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</si>
  <si>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</si>
  <si>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</si>
  <si>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</si>
  <si>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</si>
  <si>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</si>
  <si>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</si>
  <si>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</si>
  <si>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</si>
  <si>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</si>
  <si>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</si>
  <si>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</si>
  <si>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</si>
  <si>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</si>
  <si>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</si>
  <si>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</si>
  <si>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</si>
  <si>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</si>
  <si>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</si>
  <si>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</si>
  <si>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OSTVARENJE/IZVRŠENJE 
N-1.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</si>
  <si>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</si>
  <si>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</si>
  <si>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</si>
  <si>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</si>
  <si>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</si>
  <si>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</si>
  <si>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</si>
  <si>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</si>
  <si>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</si>
  <si>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od imovine</t>
  </si>
  <si>
    <t>Prihodi od financijske imovine</t>
  </si>
  <si>
    <t>Kamate na oročena sredstva i depozite po viđenju</t>
  </si>
  <si>
    <t>Prihodi od pruženih usluga</t>
  </si>
  <si>
    <t>Donacije od pravnih i fizičkih osoba izvan općeg proračuna i povrat donacija po protestiranim jamstvima</t>
  </si>
  <si>
    <t>Tekuće donacije</t>
  </si>
  <si>
    <t>Kapitalne donacije</t>
  </si>
  <si>
    <t>Prihodi iz nadležnog proračuna i od HZZO-a na temelju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</si>
  <si>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</si>
  <si>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</si>
  <si>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</si>
  <si>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</si>
  <si>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</si>
  <si>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</si>
  <si>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</si>
  <si>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</si>
  <si>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</si>
  <si>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</si>
  <si>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</si>
  <si>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</si>
  <si>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</si>
  <si>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</si>
  <si>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</si>
  <si>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</si>
  <si>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</si>
  <si>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</si>
  <si>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</si>
  <si>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</si>
  <si>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</si>
  <si>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</si>
  <si>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</si>
  <si>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</si>
  <si>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</si>
  <si>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Članarine i norme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</si>
  <si>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</si>
  <si>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</si>
  <si>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</si>
  <si>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</si>
  <si>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</si>
  <si>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Nematerijalna imovina</t>
  </si>
  <si>
    <t>Ostala prava</t>
  </si>
  <si>
    <t>Rashodi za nabavu proizvedene dugotrajne imovine</t>
  </si>
  <si>
    <t>Postrojenja i oprema</t>
  </si>
  <si>
    <t xml:space="preserve">Uredska oprema i namještaj </t>
  </si>
  <si>
    <t>Knjige, umjetnička djela i ostale izložbene vrijednosti</t>
  </si>
  <si>
    <t>Knjige</t>
  </si>
  <si>
    <t>Muzejski izlošci i predmeti prirodnih rijetkosti</t>
  </si>
  <si>
    <t>Umjetnička, literarna i znanstvena djela</t>
  </si>
  <si>
    <t>Nematerijalna proizvedena imovina</t>
  </si>
  <si>
    <t>Sportska i glazbena oprema</t>
  </si>
  <si>
    <t>Ostale naknade troškova zaposlenima</t>
  </si>
  <si>
    <t xml:space="preserve">Negativne tečajne razlike </t>
  </si>
  <si>
    <t>OSTVARENJE/IZVRŠENJE 
2023.</t>
  </si>
  <si>
    <t>6 Donacije</t>
  </si>
  <si>
    <t>61 Donacije</t>
  </si>
  <si>
    <t xml:space="preserve">08 Rekreacija, kultura i religija </t>
  </si>
  <si>
    <t>082 Službe kulture</t>
  </si>
  <si>
    <t>0820 Službe kulture</t>
  </si>
  <si>
    <t xml:space="preserve"> IZVRŠENJE 
2023. </t>
  </si>
  <si>
    <t>HRVATSKI ŠPORTSKI MUZEJ</t>
  </si>
  <si>
    <t>Opći prihodi i primici</t>
  </si>
  <si>
    <t>Otkup muzejske građe o sportu i tjelovježbi</t>
  </si>
  <si>
    <t>Muzejska djelatnost</t>
  </si>
  <si>
    <t xml:space="preserve">Rashodi za nabavu proizvedene dugotrajne imovine </t>
  </si>
  <si>
    <t>Muzeji i galerije</t>
  </si>
  <si>
    <t>Digitalizacija građe Hrvatskog sokola i negativa Sportskih novosti</t>
  </si>
  <si>
    <t>Digitalizacija arhivske, knjižnične i muzejske građe</t>
  </si>
  <si>
    <t>Zaštita i očuvanje muzejske građe</t>
  </si>
  <si>
    <t>Uredski materijal i ostali rashodi</t>
  </si>
  <si>
    <t>Izložbe iz vlastitog fundusa</t>
  </si>
  <si>
    <t>Otvorenje stalnog postava Hrvatskog športskog muzeja</t>
  </si>
  <si>
    <t>Investicijska potpora</t>
  </si>
  <si>
    <t xml:space="preserve">Rashodi za nabavu neproizvedene dugotrajne imovine </t>
  </si>
  <si>
    <t>Uredska oprema i namještaj</t>
  </si>
  <si>
    <t>Edukativne radionice Hrvatskog športskog muzeja</t>
  </si>
  <si>
    <t>Izrada baze sportskih fotoreportera</t>
  </si>
  <si>
    <t>Nakladnička djelatnost - izdavanje stručnih publikacija iz područja povijesti sporta</t>
  </si>
  <si>
    <t>Potpora knjizi</t>
  </si>
  <si>
    <t>IZVRŠENJE FINANCIJSKOG PLANA PRORAČUNSKOG KORISNIKA DRŽAVNOG PRORAČUNA
ZA 2024. GODINU</t>
  </si>
  <si>
    <t xml:space="preserve"> REBALANS 2024.*</t>
  </si>
  <si>
    <t>OSTVARENJE/IZVRŠENJE 
2024.</t>
  </si>
  <si>
    <t>REBALANS 2024.*</t>
  </si>
  <si>
    <t xml:space="preserve">OSTVARENJE/IZVRŠENJE 
2024. </t>
  </si>
  <si>
    <t>Materijal i sirovine</t>
  </si>
  <si>
    <t>Zdravstvene i veterinarske usluge</t>
  </si>
  <si>
    <t>Ostali nespomenuti prihodi</t>
  </si>
  <si>
    <t>Prihodi po posebnim propisima</t>
  </si>
  <si>
    <t>Prihodi od upravnih i administrativnih pristojbi, prostojbi po posebnim propisima i naknada</t>
  </si>
  <si>
    <t>Tekuće pomoći od inozemnih vlada</t>
  </si>
  <si>
    <t>Tekuće pomoći proračunskim korisnicima iz proračuna koji im nije nadležan</t>
  </si>
  <si>
    <t>Pomoći proračunskim korisnicima iz proračuna koji im nije nadležan</t>
  </si>
  <si>
    <t>Pomoći od inozemnih vlada</t>
  </si>
  <si>
    <t>Pomoći iz inozemstva i od subjekata unutar općeg proračuna</t>
  </si>
  <si>
    <t xml:space="preserve"> IZVRŠENJE 
2024. </t>
  </si>
  <si>
    <t>Plaće za prekovremeni rad</t>
  </si>
  <si>
    <t>43 Ostali prihodi za posebne namjene</t>
  </si>
  <si>
    <t>4 Prihodi za posebne namjene</t>
  </si>
  <si>
    <t>5 Pomoći</t>
  </si>
  <si>
    <t>52 Ostale pomoći i darovnice</t>
  </si>
  <si>
    <t>Vlastiti prihodi</t>
  </si>
  <si>
    <t>A78000110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</si>
</sst>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D5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9A091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8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indent="1"/>
    </xf>
    <xf numFmtId="0" fontId="8" fillId="2" borderId="3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0" fillId="0" borderId="3" xfId="0" applyBorder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3" fontId="5" fillId="2" borderId="3" xfId="0" applyNumberFormat="1" applyFont="1" applyFill="1" applyBorder="1"/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3" xfId="0" applyFont="1" applyFill="1" applyBorder="1" applyAlignment="1">
      <alignment wrapText="1"/>
    </xf>
    <xf numFmtId="3" fontId="4" fillId="3" borderId="3" xfId="0" applyNumberFormat="1" applyFont="1" applyFill="1" applyBorder="1" applyAlignment="1">
      <alignment horizontal="right"/>
    </xf>
    <xf numFmtId="0" fontId="1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8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9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0" fontId="7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/>
    <xf numFmtId="4" fontId="21" fillId="0" borderId="3" xfId="0" applyNumberFormat="1" applyFont="1" applyBorder="1"/>
    <xf numFmtId="4" fontId="7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0" fontId="21" fillId="0" borderId="3" xfId="0" applyFont="1" applyBorder="1"/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4" xfId="0" applyFont="1" applyBorder="1"/>
    <xf numFmtId="0" fontId="21" fillId="0" borderId="3" xfId="0" applyFont="1" applyBorder="1" applyAlignment="1">
      <alignment horizontal="left"/>
    </xf>
    <xf numFmtId="4" fontId="3" fillId="2" borderId="3" xfId="0" applyNumberFormat="1" applyFont="1" applyFill="1" applyBorder="1" applyAlignment="1">
      <alignment horizontal="right" wrapText="1"/>
    </xf>
    <xf numFmtId="0" fontId="21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vertical="top" wrapText="1"/>
    </xf>
    <xf numFmtId="0" fontId="21" fillId="0" borderId="3" xfId="0" applyFont="1" applyBorder="1" applyAlignment="1">
      <alignment horizontal="left" vertical="top" wrapText="1"/>
    </xf>
    <xf numFmtId="4" fontId="21" fillId="0" borderId="3" xfId="0" applyNumberFormat="1" applyFont="1" applyBorder="1" applyAlignment="1">
      <alignment vertical="top" wrapText="1"/>
    </xf>
    <xf numFmtId="4" fontId="0" fillId="0" borderId="0" xfId="0" applyNumberFormat="1"/>
    <xf numFmtId="4" fontId="5" fillId="0" borderId="3" xfId="0" applyNumberFormat="1" applyFont="1" applyBorder="1"/>
    <xf numFmtId="4" fontId="3" fillId="0" borderId="3" xfId="0" applyNumberFormat="1" applyFont="1" applyBorder="1" applyAlignment="1">
      <alignment horizontal="right"/>
    </xf>
    <xf numFmtId="4" fontId="0" fillId="0" borderId="3" xfId="0" applyNumberFormat="1" applyBorder="1"/>
    <xf numFmtId="4" fontId="5" fillId="2" borderId="3" xfId="0" applyNumberFormat="1" applyFont="1" applyFill="1" applyBorder="1" applyAlignment="1">
      <alignment horizontal="right"/>
    </xf>
    <xf numFmtId="4" fontId="20" fillId="0" borderId="3" xfId="0" applyNumberFormat="1" applyFont="1" applyBorder="1"/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7" fillId="3" borderId="3" xfId="0" applyNumberFormat="1" applyFont="1" applyFill="1" applyBorder="1" applyAlignment="1">
      <alignment vertical="center" wrapText="1"/>
    </xf>
    <xf numFmtId="4" fontId="5" fillId="3" borderId="3" xfId="0" applyNumberFormat="1" applyFont="1" applyFill="1" applyBorder="1" applyAlignment="1">
      <alignment horizontal="right" wrapText="1"/>
    </xf>
    <xf numFmtId="4" fontId="3" fillId="3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20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wrapText="1"/>
    </xf>
    <xf numFmtId="0" fontId="20" fillId="0" borderId="3" xfId="0" applyFont="1" applyBorder="1" applyAlignment="1">
      <alignment horizontal="left" wrapText="1"/>
    </xf>
    <xf numFmtId="0" fontId="21" fillId="0" borderId="3" xfId="0" applyFont="1" applyBorder="1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3" xfId="0" applyNumberFormat="1" applyFont="1" applyBorder="1"/>
    <xf numFmtId="4" fontId="3" fillId="2" borderId="3" xfId="0" applyNumberFormat="1" applyFont="1" applyFill="1" applyBorder="1"/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 indent="1"/>
    </xf>
    <xf numFmtId="4" fontId="21" fillId="0" borderId="6" xfId="0" applyNumberFormat="1" applyFont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4" fontId="21" fillId="0" borderId="7" xfId="0" applyNumberFormat="1" applyFont="1" applyBorder="1"/>
    <xf numFmtId="0" fontId="9" fillId="2" borderId="8" xfId="0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/>
    </xf>
    <xf numFmtId="4" fontId="20" fillId="0" borderId="9" xfId="0" applyNumberFormat="1" applyFont="1" applyBorder="1"/>
    <xf numFmtId="4" fontId="21" fillId="0" borderId="9" xfId="0" applyNumberFormat="1" applyFont="1" applyBorder="1"/>
    <xf numFmtId="4" fontId="21" fillId="0" borderId="10" xfId="0" applyNumberFormat="1" applyFont="1" applyBorder="1"/>
    <xf numFmtId="0" fontId="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>
      <alignment vertical="center" wrapText="1"/>
    </xf>
    <xf numFmtId="4" fontId="16" fillId="2" borderId="7" xfId="0" applyNumberFormat="1" applyFont="1" applyFill="1" applyBorder="1" applyAlignment="1">
      <alignment vertical="center" wrapText="1"/>
    </xf>
    <xf numFmtId="4" fontId="9" fillId="0" borderId="7" xfId="0" applyNumberFormat="1" applyFont="1" applyBorder="1" applyAlignment="1">
      <alignment vertical="center" wrapText="1"/>
    </xf>
    <xf numFmtId="4" fontId="9" fillId="2" borderId="9" xfId="0" applyNumberFormat="1" applyFont="1" applyFill="1" applyBorder="1" applyAlignment="1">
      <alignment vertical="center" wrapText="1"/>
    </xf>
    <xf numFmtId="4" fontId="16" fillId="2" borderId="9" xfId="0" applyNumberFormat="1" applyFont="1" applyFill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2" fontId="7" fillId="0" borderId="3" xfId="0" applyNumberFormat="1" applyFont="1" applyBorder="1" applyAlignment="1">
      <alignment wrapText="1"/>
    </xf>
    <xf numFmtId="2" fontId="3" fillId="0" borderId="3" xfId="0" applyNumberFormat="1" applyFont="1" applyBorder="1"/>
    <xf numFmtId="2" fontId="3" fillId="3" borderId="3" xfId="0" quotePrefix="1" applyNumberFormat="1" applyFont="1" applyFill="1" applyBorder="1" applyAlignment="1">
      <alignment wrapText="1"/>
    </xf>
    <xf numFmtId="2" fontId="3" fillId="3" borderId="3" xfId="0" applyNumberFormat="1" applyFont="1" applyFill="1" applyBorder="1" applyAlignment="1">
      <alignment wrapText="1"/>
    </xf>
    <xf numFmtId="4" fontId="7" fillId="0" borderId="3" xfId="0" applyNumberFormat="1" applyFon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9" fillId="2" borderId="0" xfId="0" applyFont="1" applyFill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 vertical="center" wrapText="1"/>
    </xf>
    <xf numFmtId="0" fontId="21" fillId="10" borderId="1" xfId="0" applyFont="1" applyFill="1" applyBorder="1" applyAlignment="1">
      <alignment horizontal="left"/>
    </xf>
    <xf numFmtId="0" fontId="21" fillId="10" borderId="2" xfId="0" applyFont="1" applyFill="1" applyBorder="1" applyAlignment="1">
      <alignment horizontal="left"/>
    </xf>
    <xf numFmtId="0" fontId="21" fillId="10" borderId="4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left"/>
    </xf>
    <xf numFmtId="0" fontId="21" fillId="9" borderId="2" xfId="0" applyFont="1" applyFill="1" applyBorder="1" applyAlignment="1">
      <alignment horizontal="left"/>
    </xf>
    <xf numFmtId="0" fontId="21" fillId="9" borderId="4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left"/>
    </xf>
    <xf numFmtId="0" fontId="21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2" xfId="0" applyFont="1" applyFill="1" applyBorder="1" applyAlignment="1">
      <alignment horizontal="left" vertical="center" wrapText="1"/>
    </xf>
    <xf numFmtId="0" fontId="5" fillId="9" borderId="4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/>
    </xf>
    <xf numFmtId="0" fontId="21" fillId="8" borderId="2" xfId="0" applyFont="1" applyFill="1" applyBorder="1" applyAlignment="1">
      <alignment horizontal="left"/>
    </xf>
    <xf numFmtId="0" fontId="21" fillId="8" borderId="4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left"/>
    </xf>
    <xf numFmtId="0" fontId="21" fillId="7" borderId="2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8"/>
  <sheetViews>
    <sheetView tabSelected="1" topLeftCell="A9" zoomScaleNormal="100" workbookViewId="0">
      <selection activeCell="B35" sqref="B35:L3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  <col min="15" max="15" width="10.140625" style="72" customWidth="1"/>
    <col min="18" max="18" width="10.5703125" style="72" customWidth="1"/>
    <col min="21" max="21" width="9.140625" style="72"/>
  </cols>
  <sheetData>
    <row r="1" spans="2:13" ht="42" customHeight="1" x14ac:dyDescent="0.25">
      <c r="B1" s="129" t="s">
        <v>155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26"/>
    </row>
    <row r="2" spans="2:13" ht="18" customHeight="1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3"/>
    </row>
    <row r="3" spans="2:13" ht="15.75" customHeight="1" x14ac:dyDescent="0.25">
      <c r="B3" s="129" t="s">
        <v>12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25"/>
    </row>
    <row r="4" spans="2:13" ht="18" x14ac:dyDescent="0.25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4"/>
    </row>
    <row r="5" spans="2:13" ht="18" customHeight="1" x14ac:dyDescent="0.25">
      <c r="B5" s="129" t="s">
        <v>58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24"/>
    </row>
    <row r="6" spans="2:13" ht="18" customHeight="1" x14ac:dyDescent="0.25"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24"/>
    </row>
    <row r="7" spans="2:13" ht="18" customHeight="1" x14ac:dyDescent="0.25">
      <c r="B7" s="145" t="s">
        <v>66</v>
      </c>
      <c r="C7" s="145"/>
      <c r="D7" s="145"/>
      <c r="E7" s="145"/>
      <c r="F7" s="145"/>
      <c r="G7" s="51"/>
      <c r="H7" s="52"/>
      <c r="I7" s="52"/>
      <c r="J7" s="52"/>
      <c r="K7" s="53"/>
      <c r="L7" s="53"/>
    </row>
    <row r="8" spans="2:13" ht="25.5" x14ac:dyDescent="0.25">
      <c r="B8" s="139" t="s">
        <v>8</v>
      </c>
      <c r="C8" s="139"/>
      <c r="D8" s="139"/>
      <c r="E8" s="139"/>
      <c r="F8" s="139"/>
      <c r="G8" s="27" t="s">
        <v>129</v>
      </c>
      <c r="H8" s="27" t="s">
        <v>156</v>
      </c>
      <c r="I8" s="27" t="s">
        <v>69</v>
      </c>
      <c r="J8" s="27" t="s">
        <v>157</v>
      </c>
      <c r="K8" s="27" t="s">
        <v>27</v>
      </c>
      <c r="L8" s="27" t="s">
        <v>56</v>
      </c>
    </row>
    <row r="9" spans="2:13" x14ac:dyDescent="0.25">
      <c r="B9" s="140">
        <v>1</v>
      </c>
      <c r="C9" s="140"/>
      <c r="D9" s="140"/>
      <c r="E9" s="140"/>
      <c r="F9" s="141"/>
      <c r="G9" s="32">
        <v>2</v>
      </c>
      <c r="H9" s="31">
        <v>3</v>
      </c>
      <c r="I9" s="31">
        <v>4</v>
      </c>
      <c r="J9" s="31">
        <v>5</v>
      </c>
      <c r="K9" s="31" t="s">
        <v>39</v>
      </c>
      <c r="L9" s="31" t="s">
        <v>40</v>
      </c>
    </row>
    <row r="10" spans="2:13" x14ac:dyDescent="0.25">
      <c r="B10" s="135" t="s">
        <v>29</v>
      </c>
      <c r="C10" s="136"/>
      <c r="D10" s="136"/>
      <c r="E10" s="136"/>
      <c r="F10" s="137"/>
      <c r="G10" s="74">
        <v>1903864.44</v>
      </c>
      <c r="H10" s="74">
        <v>2289490.7599999998</v>
      </c>
      <c r="I10" s="78"/>
      <c r="J10" s="74">
        <v>1795803.54</v>
      </c>
      <c r="K10" s="74">
        <f>J10/G10*100</f>
        <v>94.32412845528016</v>
      </c>
      <c r="L10" s="74">
        <f>J10/H10*100</f>
        <v>78.436810987610201</v>
      </c>
    </row>
    <row r="11" spans="2:13" x14ac:dyDescent="0.25">
      <c r="B11" s="138" t="s">
        <v>28</v>
      </c>
      <c r="C11" s="137"/>
      <c r="D11" s="137"/>
      <c r="E11" s="137"/>
      <c r="F11" s="137"/>
      <c r="G11" s="74"/>
      <c r="H11" s="78"/>
      <c r="I11" s="78"/>
      <c r="J11" s="74"/>
      <c r="K11" s="74"/>
      <c r="L11" s="74"/>
    </row>
    <row r="12" spans="2:13" x14ac:dyDescent="0.25">
      <c r="B12" s="132" t="s">
        <v>0</v>
      </c>
      <c r="C12" s="133"/>
      <c r="D12" s="133"/>
      <c r="E12" s="133"/>
      <c r="F12" s="134"/>
      <c r="G12" s="82">
        <v>1903864.44</v>
      </c>
      <c r="H12" s="82">
        <v>2289490.7599999998</v>
      </c>
      <c r="I12" s="79"/>
      <c r="J12" s="82">
        <v>1795803.54</v>
      </c>
      <c r="K12" s="74">
        <f t="shared" ref="K11:K16" si="0">J12/G12*100</f>
        <v>94.32412845528016</v>
      </c>
      <c r="L12" s="74">
        <f t="shared" ref="L11:L16" si="1">J12/H12*100</f>
        <v>78.436810987610201</v>
      </c>
    </row>
    <row r="13" spans="2:13" x14ac:dyDescent="0.25">
      <c r="B13" s="144" t="s">
        <v>30</v>
      </c>
      <c r="C13" s="136"/>
      <c r="D13" s="136"/>
      <c r="E13" s="136"/>
      <c r="F13" s="136"/>
      <c r="G13" s="74">
        <v>435403.91</v>
      </c>
      <c r="H13" s="74">
        <v>825842.4</v>
      </c>
      <c r="I13" s="78"/>
      <c r="J13" s="74">
        <v>640991.87</v>
      </c>
      <c r="K13" s="74">
        <f t="shared" si="0"/>
        <v>147.2177569558344</v>
      </c>
      <c r="L13" s="74">
        <f t="shared" si="1"/>
        <v>77.616730504512716</v>
      </c>
    </row>
    <row r="14" spans="2:13" x14ac:dyDescent="0.25">
      <c r="B14" s="138" t="s">
        <v>31</v>
      </c>
      <c r="C14" s="137"/>
      <c r="D14" s="137"/>
      <c r="E14" s="137"/>
      <c r="F14" s="137"/>
      <c r="G14" s="74">
        <v>275334</v>
      </c>
      <c r="H14" s="74">
        <v>1463648.36</v>
      </c>
      <c r="I14" s="78"/>
      <c r="J14" s="74">
        <v>2422987.84</v>
      </c>
      <c r="K14" s="74">
        <f t="shared" si="0"/>
        <v>880.01766581678976</v>
      </c>
      <c r="L14" s="74">
        <f t="shared" si="1"/>
        <v>165.54439619636508</v>
      </c>
    </row>
    <row r="15" spans="2:13" x14ac:dyDescent="0.25">
      <c r="B15" s="18" t="s">
        <v>1</v>
      </c>
      <c r="C15" s="50"/>
      <c r="D15" s="50"/>
      <c r="E15" s="50"/>
      <c r="F15" s="50"/>
      <c r="G15" s="82">
        <f>SUM(G13:G14)</f>
        <v>710737.90999999992</v>
      </c>
      <c r="H15" s="82">
        <f>SUM(H13:H14)</f>
        <v>2289490.7600000002</v>
      </c>
      <c r="I15" s="79"/>
      <c r="J15" s="82">
        <f>SUM(J13:J14)</f>
        <v>3063979.71</v>
      </c>
      <c r="K15" s="74">
        <f t="shared" si="0"/>
        <v>431.09839321783187</v>
      </c>
      <c r="L15" s="74">
        <f t="shared" si="1"/>
        <v>133.82800068605647</v>
      </c>
    </row>
    <row r="16" spans="2:13" x14ac:dyDescent="0.25">
      <c r="B16" s="143" t="s">
        <v>2</v>
      </c>
      <c r="C16" s="133"/>
      <c r="D16" s="133"/>
      <c r="E16" s="133"/>
      <c r="F16" s="133"/>
      <c r="G16" s="83">
        <f>G10-G15</f>
        <v>1193126.53</v>
      </c>
      <c r="H16" s="83">
        <v>0</v>
      </c>
      <c r="I16" s="81"/>
      <c r="J16" s="83">
        <f>J10-J15</f>
        <v>-1268176.17</v>
      </c>
      <c r="K16" s="74">
        <f t="shared" si="0"/>
        <v>-106.29016605640307</v>
      </c>
      <c r="L16" s="74"/>
    </row>
    <row r="17" spans="1:49" x14ac:dyDescent="0.25">
      <c r="B17" s="143"/>
      <c r="C17" s="133"/>
      <c r="D17" s="133"/>
      <c r="E17" s="133"/>
      <c r="F17" s="133"/>
      <c r="G17" s="80"/>
      <c r="H17" s="83"/>
      <c r="I17" s="81"/>
      <c r="J17" s="83"/>
      <c r="K17" s="82"/>
      <c r="L17" s="82"/>
      <c r="M17" s="1"/>
    </row>
    <row r="18" spans="1:49" ht="18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1"/>
    </row>
    <row r="19" spans="1:49" ht="18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1"/>
    </row>
    <row r="20" spans="1:49" ht="18" customHeight="1" x14ac:dyDescent="0.25">
      <c r="B20" s="150" t="s">
        <v>63</v>
      </c>
      <c r="C20" s="150"/>
      <c r="D20" s="150"/>
      <c r="E20" s="150"/>
      <c r="F20" s="150"/>
      <c r="G20" s="51"/>
      <c r="H20" s="52"/>
      <c r="I20" s="52"/>
      <c r="J20" s="52"/>
      <c r="K20" s="53"/>
      <c r="L20" s="53"/>
      <c r="M20" s="1"/>
    </row>
    <row r="21" spans="1:49" ht="25.5" x14ac:dyDescent="0.25">
      <c r="B21" s="139" t="s">
        <v>8</v>
      </c>
      <c r="C21" s="139"/>
      <c r="D21" s="139"/>
      <c r="E21" s="139"/>
      <c r="F21" s="139"/>
      <c r="G21" s="27" t="s">
        <v>67</v>
      </c>
      <c r="H21" s="2" t="s">
        <v>68</v>
      </c>
      <c r="I21" s="2" t="s">
        <v>69</v>
      </c>
      <c r="J21" s="2" t="s">
        <v>70</v>
      </c>
      <c r="K21" s="2" t="s">
        <v>27</v>
      </c>
      <c r="L21" s="2" t="s">
        <v>56</v>
      </c>
    </row>
    <row r="22" spans="1:49" x14ac:dyDescent="0.25">
      <c r="B22" s="151">
        <v>1</v>
      </c>
      <c r="C22" s="152"/>
      <c r="D22" s="152"/>
      <c r="E22" s="152"/>
      <c r="F22" s="152"/>
      <c r="G22" s="33">
        <v>2</v>
      </c>
      <c r="H22" s="31">
        <v>3</v>
      </c>
      <c r="I22" s="31">
        <v>4</v>
      </c>
      <c r="J22" s="31">
        <v>5</v>
      </c>
      <c r="K22" s="31" t="s">
        <v>39</v>
      </c>
      <c r="L22" s="31" t="s">
        <v>40</v>
      </c>
    </row>
    <row r="23" spans="1:49" ht="15.75" customHeight="1" x14ac:dyDescent="0.25">
      <c r="B23" s="135" t="s">
        <v>32</v>
      </c>
      <c r="C23" s="153"/>
      <c r="D23" s="153"/>
      <c r="E23" s="153"/>
      <c r="F23" s="153"/>
      <c r="G23" s="124">
        <v>0</v>
      </c>
      <c r="H23" s="125">
        <v>0</v>
      </c>
      <c r="I23" s="125">
        <v>0</v>
      </c>
      <c r="J23" s="125">
        <v>0</v>
      </c>
      <c r="K23" s="125">
        <v>0</v>
      </c>
      <c r="L23" s="125">
        <v>0</v>
      </c>
    </row>
    <row r="24" spans="1:49" x14ac:dyDescent="0.25">
      <c r="B24" s="135" t="s">
        <v>33</v>
      </c>
      <c r="C24" s="136"/>
      <c r="D24" s="136"/>
      <c r="E24" s="136"/>
      <c r="F24" s="136"/>
      <c r="G24" s="124">
        <v>0</v>
      </c>
      <c r="H24" s="125">
        <v>0</v>
      </c>
      <c r="I24" s="125">
        <v>0</v>
      </c>
      <c r="J24" s="125">
        <v>0</v>
      </c>
      <c r="K24" s="125">
        <v>0</v>
      </c>
      <c r="L24" s="125">
        <v>0</v>
      </c>
    </row>
    <row r="25" spans="1:49" ht="15" customHeight="1" x14ac:dyDescent="0.25">
      <c r="B25" s="147" t="s">
        <v>57</v>
      </c>
      <c r="C25" s="148"/>
      <c r="D25" s="148"/>
      <c r="E25" s="148"/>
      <c r="F25" s="149"/>
      <c r="G25" s="126">
        <v>0</v>
      </c>
      <c r="H25" s="127">
        <v>0</v>
      </c>
      <c r="I25" s="127">
        <v>0</v>
      </c>
      <c r="J25" s="127">
        <v>0</v>
      </c>
      <c r="K25" s="127">
        <v>0</v>
      </c>
      <c r="L25" s="127">
        <v>0</v>
      </c>
    </row>
    <row r="26" spans="1:49" s="37" customFormat="1" ht="15" customHeight="1" x14ac:dyDescent="0.25">
      <c r="A26"/>
      <c r="B26" s="135" t="s">
        <v>17</v>
      </c>
      <c r="C26" s="136"/>
      <c r="D26" s="136"/>
      <c r="E26" s="136"/>
      <c r="F26" s="136"/>
      <c r="G26" s="128">
        <v>37416.559999999998</v>
      </c>
      <c r="H26" s="17"/>
      <c r="I26" s="17"/>
      <c r="J26" s="74">
        <v>1222174.95</v>
      </c>
      <c r="K26" s="17"/>
      <c r="L26" s="17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</row>
    <row r="27" spans="1:49" s="37" customFormat="1" ht="15" customHeight="1" x14ac:dyDescent="0.25">
      <c r="A27"/>
      <c r="B27" s="135" t="s">
        <v>62</v>
      </c>
      <c r="C27" s="136"/>
      <c r="D27" s="136"/>
      <c r="E27" s="136"/>
      <c r="F27" s="136"/>
      <c r="G27" s="128">
        <v>1222174.95</v>
      </c>
      <c r="H27" s="17"/>
      <c r="I27" s="17"/>
      <c r="J27" s="74">
        <v>-46001.22</v>
      </c>
      <c r="K27" s="17"/>
      <c r="L27" s="1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</row>
    <row r="28" spans="1:49" s="49" customFormat="1" x14ac:dyDescent="0.25">
      <c r="A28" s="47"/>
      <c r="B28" s="147" t="s">
        <v>64</v>
      </c>
      <c r="C28" s="148"/>
      <c r="D28" s="148"/>
      <c r="E28" s="148"/>
      <c r="F28" s="149"/>
      <c r="G28" s="35"/>
      <c r="H28" s="48"/>
      <c r="I28" s="48"/>
      <c r="J28" s="48"/>
      <c r="K28" s="48"/>
      <c r="L28" s="48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</row>
    <row r="29" spans="1:49" ht="15.75" x14ac:dyDescent="0.25">
      <c r="B29" s="142" t="s">
        <v>65</v>
      </c>
      <c r="C29" s="142"/>
      <c r="D29" s="142"/>
      <c r="E29" s="142"/>
      <c r="F29" s="142"/>
      <c r="G29" s="38"/>
      <c r="H29" s="39"/>
      <c r="I29" s="39"/>
      <c r="J29" s="39"/>
      <c r="K29" s="39"/>
      <c r="L29" s="39"/>
    </row>
    <row r="31" spans="1:49" x14ac:dyDescent="0.25"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2" spans="1:49" x14ac:dyDescent="0.25">
      <c r="B32" s="130" t="s">
        <v>71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</row>
    <row r="33" spans="2:12" ht="15" customHeight="1" x14ac:dyDescent="0.25">
      <c r="B33" s="130" t="s">
        <v>72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2:12" ht="15" customHeight="1" x14ac:dyDescent="0.25">
      <c r="B34" s="130" t="s">
        <v>74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</row>
    <row r="35" spans="2:12" ht="15" customHeight="1" x14ac:dyDescent="0.25">
      <c r="B35" s="130" t="s">
        <v>75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</row>
    <row r="36" spans="2:12" ht="36.75" customHeight="1" x14ac:dyDescent="0.25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</row>
    <row r="37" spans="2:12" ht="15" customHeight="1" x14ac:dyDescent="0.25">
      <c r="B37" s="131" t="s">
        <v>76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</row>
    <row r="38" spans="2:12" x14ac:dyDescent="0.2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</row>
  </sheetData>
  <mergeCells count="31">
    <mergeCell ref="B34:L34"/>
    <mergeCell ref="B2:L2"/>
    <mergeCell ref="B4:L4"/>
    <mergeCell ref="B6:L6"/>
    <mergeCell ref="B5:L5"/>
    <mergeCell ref="B3:L3"/>
    <mergeCell ref="B28:F28"/>
    <mergeCell ref="B25:F25"/>
    <mergeCell ref="B20:F20"/>
    <mergeCell ref="B26:F26"/>
    <mergeCell ref="B27:F27"/>
    <mergeCell ref="B21:F21"/>
    <mergeCell ref="B22:F22"/>
    <mergeCell ref="B23:F23"/>
    <mergeCell ref="B17:F17"/>
    <mergeCell ref="B1:L1"/>
    <mergeCell ref="B35:L36"/>
    <mergeCell ref="B37:L38"/>
    <mergeCell ref="B12:F12"/>
    <mergeCell ref="B24:F24"/>
    <mergeCell ref="B10:F10"/>
    <mergeCell ref="B11:F11"/>
    <mergeCell ref="B8:F8"/>
    <mergeCell ref="B9:F9"/>
    <mergeCell ref="B29:F29"/>
    <mergeCell ref="B14:F14"/>
    <mergeCell ref="B16:F16"/>
    <mergeCell ref="B13:F13"/>
    <mergeCell ref="B32:L32"/>
    <mergeCell ref="B33:L33"/>
    <mergeCell ref="B7:F7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91"/>
  <sheetViews>
    <sheetView topLeftCell="B58" zoomScale="90" zoomScaleNormal="90" workbookViewId="0">
      <selection activeCell="B1" sqref="B1:L9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  <col min="15" max="15" width="17.42578125" style="72" customWidth="1"/>
    <col min="16" max="16" width="19.42578125" style="72" customWidth="1"/>
  </cols>
  <sheetData>
    <row r="1" spans="2:12" ht="18" x14ac:dyDescent="0.25"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2:12" ht="15.75" customHeight="1" x14ac:dyDescent="0.25">
      <c r="B2" s="129" t="s">
        <v>12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8" x14ac:dyDescent="0.25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2:12" ht="15.75" customHeight="1" x14ac:dyDescent="0.25">
      <c r="B4" s="129" t="s">
        <v>60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8" x14ac:dyDescent="0.25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2:12" ht="15.75" customHeight="1" x14ac:dyDescent="0.25">
      <c r="B6" s="129" t="s">
        <v>41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</row>
    <row r="7" spans="2:12" ht="18" x14ac:dyDescent="0.25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2:12" ht="45" customHeight="1" x14ac:dyDescent="0.25">
      <c r="B8" s="157" t="s">
        <v>8</v>
      </c>
      <c r="C8" s="158"/>
      <c r="D8" s="158"/>
      <c r="E8" s="158"/>
      <c r="F8" s="159"/>
      <c r="G8" s="36" t="s">
        <v>129</v>
      </c>
      <c r="H8" s="36" t="s">
        <v>158</v>
      </c>
      <c r="I8" s="36" t="s">
        <v>69</v>
      </c>
      <c r="J8" s="36" t="s">
        <v>159</v>
      </c>
      <c r="K8" s="36" t="s">
        <v>27</v>
      </c>
      <c r="L8" s="36" t="s">
        <v>56</v>
      </c>
    </row>
    <row r="9" spans="2:12" x14ac:dyDescent="0.25">
      <c r="B9" s="154">
        <v>1</v>
      </c>
      <c r="C9" s="155"/>
      <c r="D9" s="155"/>
      <c r="E9" s="155"/>
      <c r="F9" s="156"/>
      <c r="G9" s="40">
        <v>2</v>
      </c>
      <c r="H9" s="40">
        <v>3</v>
      </c>
      <c r="I9" s="40">
        <v>4</v>
      </c>
      <c r="J9" s="40">
        <v>5</v>
      </c>
      <c r="K9" s="40" t="s">
        <v>39</v>
      </c>
      <c r="L9" s="40" t="s">
        <v>40</v>
      </c>
    </row>
    <row r="10" spans="2:12" x14ac:dyDescent="0.25">
      <c r="B10" s="7"/>
      <c r="C10" s="7"/>
      <c r="D10" s="7"/>
      <c r="E10" s="7"/>
      <c r="F10" s="7" t="s">
        <v>55</v>
      </c>
      <c r="G10" s="57">
        <v>1903864.44</v>
      </c>
      <c r="H10" s="73">
        <v>2289490.7599999998</v>
      </c>
      <c r="I10" s="5"/>
      <c r="J10" s="98">
        <v>1795803.54</v>
      </c>
      <c r="K10" s="58">
        <f>J10/G10*100</f>
        <v>94.32412845528016</v>
      </c>
      <c r="L10" s="58">
        <f>J10/H10*100</f>
        <v>78.436810987610201</v>
      </c>
    </row>
    <row r="11" spans="2:12" x14ac:dyDescent="0.25">
      <c r="B11" s="7">
        <v>6</v>
      </c>
      <c r="C11" s="7"/>
      <c r="D11" s="7"/>
      <c r="E11" s="7"/>
      <c r="F11" s="7" t="s">
        <v>3</v>
      </c>
      <c r="G11" s="57">
        <v>1903864.44</v>
      </c>
      <c r="H11" s="73">
        <f>H12+H17+H20+H23+H29</f>
        <v>2289490.7599999998</v>
      </c>
      <c r="I11" s="34"/>
      <c r="J11" s="98">
        <f>J12+J17+J23+J29</f>
        <v>1795803.54</v>
      </c>
      <c r="K11" s="58">
        <f t="shared" ref="K11:K32" si="0">J11/G11*100</f>
        <v>94.32412845528016</v>
      </c>
      <c r="L11" s="58">
        <f t="shared" ref="L11:L32" si="1">J11/H11*100</f>
        <v>78.436810987610201</v>
      </c>
    </row>
    <row r="12" spans="2:12" ht="25.5" x14ac:dyDescent="0.25">
      <c r="B12" s="7"/>
      <c r="C12" s="11">
        <v>63</v>
      </c>
      <c r="D12" s="7"/>
      <c r="E12" s="7"/>
      <c r="F12" s="11" t="s">
        <v>169</v>
      </c>
      <c r="G12" s="98">
        <v>0</v>
      </c>
      <c r="H12" s="97">
        <f>H13+H15</f>
        <v>2600.0500000000002</v>
      </c>
      <c r="I12" s="34"/>
      <c r="J12" s="98">
        <v>237.01</v>
      </c>
      <c r="K12" s="58" t="e">
        <f t="shared" si="0"/>
        <v>#DIV/0!</v>
      </c>
      <c r="L12" s="58">
        <f t="shared" si="1"/>
        <v>9.1155939308859431</v>
      </c>
    </row>
    <row r="13" spans="2:12" x14ac:dyDescent="0.25">
      <c r="B13" s="7"/>
      <c r="C13" s="7"/>
      <c r="D13" s="11">
        <v>631</v>
      </c>
      <c r="E13" s="11"/>
      <c r="F13" s="11" t="s">
        <v>168</v>
      </c>
      <c r="G13" s="98">
        <v>0</v>
      </c>
      <c r="H13" s="97">
        <v>272.02</v>
      </c>
      <c r="I13" s="34"/>
      <c r="J13" s="98">
        <v>237.01</v>
      </c>
      <c r="K13" s="58" t="e">
        <f t="shared" si="0"/>
        <v>#DIV/0!</v>
      </c>
      <c r="L13" s="58">
        <f t="shared" si="1"/>
        <v>87.129622821851342</v>
      </c>
    </row>
    <row r="14" spans="2:12" x14ac:dyDescent="0.25">
      <c r="B14" s="7"/>
      <c r="C14" s="7"/>
      <c r="D14" s="7"/>
      <c r="E14" s="11">
        <v>6311</v>
      </c>
      <c r="F14" s="11" t="s">
        <v>165</v>
      </c>
      <c r="G14" s="98">
        <v>0</v>
      </c>
      <c r="H14" s="97">
        <v>272.02</v>
      </c>
      <c r="I14" s="34"/>
      <c r="J14" s="98">
        <v>237.01</v>
      </c>
      <c r="K14" s="58" t="e">
        <f t="shared" si="0"/>
        <v>#DIV/0!</v>
      </c>
      <c r="L14" s="58">
        <f t="shared" si="1"/>
        <v>87.129622821851342</v>
      </c>
    </row>
    <row r="15" spans="2:12" ht="25.5" x14ac:dyDescent="0.25">
      <c r="B15" s="7"/>
      <c r="C15" s="7"/>
      <c r="D15" s="11">
        <v>636</v>
      </c>
      <c r="E15" s="11"/>
      <c r="F15" s="11" t="s">
        <v>167</v>
      </c>
      <c r="G15" s="98">
        <v>0</v>
      </c>
      <c r="H15" s="97">
        <f>H16</f>
        <v>2328.0300000000002</v>
      </c>
      <c r="I15" s="34"/>
      <c r="J15" s="98">
        <v>0</v>
      </c>
      <c r="K15" s="58" t="e">
        <f t="shared" si="0"/>
        <v>#DIV/0!</v>
      </c>
      <c r="L15" s="58">
        <f t="shared" si="1"/>
        <v>0</v>
      </c>
    </row>
    <row r="16" spans="2:12" ht="25.5" x14ac:dyDescent="0.25">
      <c r="B16" s="7"/>
      <c r="C16" s="7"/>
      <c r="D16" s="7"/>
      <c r="E16" s="11">
        <v>6361</v>
      </c>
      <c r="F16" s="11" t="s">
        <v>166</v>
      </c>
      <c r="G16" s="98">
        <v>0</v>
      </c>
      <c r="H16" s="97">
        <v>2328.0300000000002</v>
      </c>
      <c r="I16" s="34"/>
      <c r="J16" s="98">
        <v>0</v>
      </c>
      <c r="K16" s="58" t="e">
        <f t="shared" si="0"/>
        <v>#DIV/0!</v>
      </c>
      <c r="L16" s="58">
        <f t="shared" si="1"/>
        <v>0</v>
      </c>
    </row>
    <row r="17" spans="2:12" x14ac:dyDescent="0.25">
      <c r="B17" s="7"/>
      <c r="C17" s="11">
        <v>64</v>
      </c>
      <c r="D17" s="11"/>
      <c r="E17" s="11"/>
      <c r="F17" s="11" t="s">
        <v>77</v>
      </c>
      <c r="G17" s="56">
        <v>14.52</v>
      </c>
      <c r="H17" s="56">
        <v>73.510000000000005</v>
      </c>
      <c r="I17" s="56"/>
      <c r="J17" s="56">
        <v>75.56</v>
      </c>
      <c r="K17" s="58">
        <f t="shared" si="0"/>
        <v>520.38567493112953</v>
      </c>
      <c r="L17" s="58">
        <f t="shared" si="1"/>
        <v>102.78873622636375</v>
      </c>
    </row>
    <row r="18" spans="2:12" x14ac:dyDescent="0.25">
      <c r="B18" s="8"/>
      <c r="C18" s="8"/>
      <c r="D18" s="8">
        <v>641</v>
      </c>
      <c r="E18" s="8"/>
      <c r="F18" s="8" t="s">
        <v>78</v>
      </c>
      <c r="G18" s="56">
        <v>14.52</v>
      </c>
      <c r="H18" s="56">
        <v>73.510000000000005</v>
      </c>
      <c r="I18" s="56"/>
      <c r="J18" s="56">
        <v>75.56</v>
      </c>
      <c r="K18" s="58">
        <f t="shared" si="0"/>
        <v>520.38567493112953</v>
      </c>
      <c r="L18" s="58">
        <f t="shared" si="1"/>
        <v>102.78873622636375</v>
      </c>
    </row>
    <row r="19" spans="2:12" x14ac:dyDescent="0.25">
      <c r="B19" s="8"/>
      <c r="C19" s="8"/>
      <c r="D19" s="8"/>
      <c r="E19" s="8">
        <v>6413</v>
      </c>
      <c r="F19" s="8" t="s">
        <v>79</v>
      </c>
      <c r="G19" s="56">
        <v>14.52</v>
      </c>
      <c r="H19" s="56">
        <v>73.510000000000005</v>
      </c>
      <c r="I19" s="56"/>
      <c r="J19" s="56">
        <v>75.56</v>
      </c>
      <c r="K19" s="58">
        <f t="shared" si="0"/>
        <v>520.38567493112953</v>
      </c>
      <c r="L19" s="58">
        <f t="shared" si="1"/>
        <v>102.78873622636375</v>
      </c>
    </row>
    <row r="20" spans="2:12" ht="25.5" x14ac:dyDescent="0.25">
      <c r="B20" s="8"/>
      <c r="C20" s="8">
        <v>65</v>
      </c>
      <c r="D20" s="8"/>
      <c r="E20" s="8"/>
      <c r="F20" s="23" t="s">
        <v>164</v>
      </c>
      <c r="G20" s="56">
        <v>0</v>
      </c>
      <c r="H20" s="56">
        <v>10000</v>
      </c>
      <c r="I20" s="56"/>
      <c r="J20" s="56">
        <v>0</v>
      </c>
      <c r="K20" s="58" t="e">
        <f t="shared" si="0"/>
        <v>#DIV/0!</v>
      </c>
      <c r="L20" s="58">
        <f t="shared" si="1"/>
        <v>0</v>
      </c>
    </row>
    <row r="21" spans="2:12" ht="30.75" customHeight="1" x14ac:dyDescent="0.25">
      <c r="B21" s="8"/>
      <c r="C21" s="8"/>
      <c r="D21" s="8">
        <v>652</v>
      </c>
      <c r="E21" s="8"/>
      <c r="F21" s="8" t="s">
        <v>163</v>
      </c>
      <c r="G21" s="56">
        <v>0</v>
      </c>
      <c r="H21" s="56">
        <v>10000</v>
      </c>
      <c r="I21" s="56"/>
      <c r="J21" s="56">
        <v>0</v>
      </c>
      <c r="K21" s="58" t="e">
        <f t="shared" si="0"/>
        <v>#DIV/0!</v>
      </c>
      <c r="L21" s="58">
        <f t="shared" si="1"/>
        <v>0</v>
      </c>
    </row>
    <row r="22" spans="2:12" x14ac:dyDescent="0.25">
      <c r="B22" s="8"/>
      <c r="C22" s="8"/>
      <c r="D22" s="8"/>
      <c r="E22" s="8">
        <v>6526</v>
      </c>
      <c r="F22" s="8" t="s">
        <v>162</v>
      </c>
      <c r="G22" s="56">
        <v>0</v>
      </c>
      <c r="H22" s="56">
        <v>10000</v>
      </c>
      <c r="I22" s="56"/>
      <c r="J22" s="56">
        <v>0</v>
      </c>
      <c r="K22" s="58" t="e">
        <f t="shared" si="0"/>
        <v>#DIV/0!</v>
      </c>
      <c r="L22" s="58">
        <f t="shared" si="1"/>
        <v>0</v>
      </c>
    </row>
    <row r="23" spans="2:12" ht="25.5" x14ac:dyDescent="0.25">
      <c r="B23" s="8"/>
      <c r="C23" s="8">
        <v>66</v>
      </c>
      <c r="D23" s="9"/>
      <c r="E23" s="9"/>
      <c r="F23" s="11" t="s">
        <v>18</v>
      </c>
      <c r="G23" s="56">
        <v>22342.59</v>
      </c>
      <c r="H23" s="56">
        <f>H24+H26</f>
        <v>23927.449999999997</v>
      </c>
      <c r="I23" s="56"/>
      <c r="J23" s="56">
        <f>J24+J26</f>
        <v>40967.699999999997</v>
      </c>
      <c r="K23" s="58">
        <f t="shared" si="0"/>
        <v>183.36146346506828</v>
      </c>
      <c r="L23" s="58">
        <f t="shared" si="1"/>
        <v>171.21632267542091</v>
      </c>
    </row>
    <row r="24" spans="2:12" ht="25.5" x14ac:dyDescent="0.25">
      <c r="B24" s="8"/>
      <c r="C24" s="16"/>
      <c r="D24" s="8">
        <v>661</v>
      </c>
      <c r="E24" s="8"/>
      <c r="F24" s="11" t="s">
        <v>34</v>
      </c>
      <c r="G24" s="56">
        <v>6690.03</v>
      </c>
      <c r="H24" s="56">
        <v>1026.28</v>
      </c>
      <c r="I24" s="56"/>
      <c r="J24" s="56">
        <v>900</v>
      </c>
      <c r="K24" s="58">
        <f t="shared" si="0"/>
        <v>13.452854471504613</v>
      </c>
      <c r="L24" s="58">
        <f t="shared" si="1"/>
        <v>87.695365787114639</v>
      </c>
    </row>
    <row r="25" spans="2:12" x14ac:dyDescent="0.25">
      <c r="B25" s="8"/>
      <c r="C25" s="16"/>
      <c r="D25" s="8"/>
      <c r="E25" s="8">
        <v>6615</v>
      </c>
      <c r="F25" s="11" t="s">
        <v>80</v>
      </c>
      <c r="G25" s="56">
        <v>6690.03</v>
      </c>
      <c r="H25" s="56">
        <v>1026.28</v>
      </c>
      <c r="I25" s="56"/>
      <c r="J25" s="56">
        <v>900</v>
      </c>
      <c r="K25" s="58">
        <f t="shared" si="0"/>
        <v>13.452854471504613</v>
      </c>
      <c r="L25" s="58">
        <f t="shared" si="1"/>
        <v>87.695365787114639</v>
      </c>
    </row>
    <row r="26" spans="2:12" ht="30" customHeight="1" x14ac:dyDescent="0.25">
      <c r="B26" s="8"/>
      <c r="C26" s="8"/>
      <c r="D26" s="8">
        <v>663</v>
      </c>
      <c r="E26" s="8"/>
      <c r="F26" s="11" t="s">
        <v>81</v>
      </c>
      <c r="G26" s="56">
        <v>15652.56</v>
      </c>
      <c r="H26" s="56">
        <v>22901.17</v>
      </c>
      <c r="I26" s="56"/>
      <c r="J26" s="56">
        <f>J27+J28</f>
        <v>40067.699999999997</v>
      </c>
      <c r="K26" s="58">
        <f t="shared" si="0"/>
        <v>255.98176911636176</v>
      </c>
      <c r="L26" s="58">
        <f t="shared" si="1"/>
        <v>174.95918330810173</v>
      </c>
    </row>
    <row r="27" spans="2:12" ht="36.75" customHeight="1" x14ac:dyDescent="0.25">
      <c r="B27" s="8"/>
      <c r="C27" s="8"/>
      <c r="D27" s="8"/>
      <c r="E27" s="8">
        <v>6631</v>
      </c>
      <c r="F27" s="11" t="s">
        <v>82</v>
      </c>
      <c r="G27" s="56">
        <v>0</v>
      </c>
      <c r="H27" s="56">
        <v>0</v>
      </c>
      <c r="I27" s="56"/>
      <c r="J27" s="56">
        <v>0</v>
      </c>
      <c r="K27" s="58" t="e">
        <f t="shared" si="0"/>
        <v>#DIV/0!</v>
      </c>
      <c r="L27" s="58" t="e">
        <f t="shared" si="1"/>
        <v>#DIV/0!</v>
      </c>
    </row>
    <row r="28" spans="2:12" x14ac:dyDescent="0.25">
      <c r="B28" s="8"/>
      <c r="C28" s="8"/>
      <c r="D28" s="8"/>
      <c r="E28" s="8">
        <v>6632</v>
      </c>
      <c r="F28" s="11" t="s">
        <v>83</v>
      </c>
      <c r="G28" s="56">
        <v>15652.56</v>
      </c>
      <c r="H28" s="56">
        <v>22901.17</v>
      </c>
      <c r="I28" s="56"/>
      <c r="J28" s="56">
        <v>40067.699999999997</v>
      </c>
      <c r="K28" s="58">
        <f t="shared" si="0"/>
        <v>255.98176911636176</v>
      </c>
      <c r="L28" s="58">
        <f t="shared" si="1"/>
        <v>174.95918330810173</v>
      </c>
    </row>
    <row r="29" spans="2:12" ht="25.5" x14ac:dyDescent="0.25">
      <c r="B29" s="16"/>
      <c r="C29" s="8">
        <v>67</v>
      </c>
      <c r="D29" s="8"/>
      <c r="E29" s="8"/>
      <c r="F29" s="11" t="s">
        <v>84</v>
      </c>
      <c r="G29" s="59">
        <v>1881507.33</v>
      </c>
      <c r="H29" s="56">
        <v>2252889.75</v>
      </c>
      <c r="I29" s="60"/>
      <c r="J29" s="59">
        <v>1754523.27</v>
      </c>
      <c r="K29" s="58">
        <f t="shared" si="0"/>
        <v>93.250939925915674</v>
      </c>
      <c r="L29" s="58">
        <f t="shared" si="1"/>
        <v>77.87878967446143</v>
      </c>
    </row>
    <row r="30" spans="2:12" ht="25.5" x14ac:dyDescent="0.25">
      <c r="B30" s="8"/>
      <c r="C30" s="8"/>
      <c r="D30" s="8">
        <v>671</v>
      </c>
      <c r="E30" s="8"/>
      <c r="F30" s="23" t="s">
        <v>85</v>
      </c>
      <c r="G30" s="59">
        <v>1881507.33</v>
      </c>
      <c r="H30" s="56">
        <f>H31+H32</f>
        <v>2252889.75</v>
      </c>
      <c r="I30" s="56"/>
      <c r="J30" s="59">
        <f>J31+J32</f>
        <v>1754523.27</v>
      </c>
      <c r="K30" s="58">
        <f t="shared" si="0"/>
        <v>93.250939925915674</v>
      </c>
      <c r="L30" s="58">
        <f t="shared" si="1"/>
        <v>77.87878967446143</v>
      </c>
    </row>
    <row r="31" spans="2:12" ht="25.5" x14ac:dyDescent="0.25">
      <c r="B31" s="8"/>
      <c r="C31" s="8"/>
      <c r="D31" s="8"/>
      <c r="E31" s="8">
        <v>6711</v>
      </c>
      <c r="F31" s="23" t="s">
        <v>86</v>
      </c>
      <c r="G31" s="56">
        <v>542695.43000000005</v>
      </c>
      <c r="H31" s="56">
        <v>813042.56</v>
      </c>
      <c r="I31" s="56"/>
      <c r="J31" s="56">
        <v>640537.37</v>
      </c>
      <c r="K31" s="58">
        <f t="shared" si="0"/>
        <v>118.02888592594192</v>
      </c>
      <c r="L31" s="58">
        <f t="shared" si="1"/>
        <v>78.782760154646752</v>
      </c>
    </row>
    <row r="32" spans="2:12" ht="25.5" x14ac:dyDescent="0.25">
      <c r="B32" s="8"/>
      <c r="C32" s="8"/>
      <c r="D32" s="8"/>
      <c r="E32" s="8">
        <v>6712</v>
      </c>
      <c r="F32" s="23" t="s">
        <v>87</v>
      </c>
      <c r="G32" s="56">
        <v>1338811.8999999999</v>
      </c>
      <c r="H32" s="56">
        <v>1439847.19</v>
      </c>
      <c r="I32" s="56"/>
      <c r="J32" s="56">
        <v>1113985.8999999999</v>
      </c>
      <c r="K32" s="58">
        <f t="shared" si="0"/>
        <v>83.207050968100887</v>
      </c>
      <c r="L32" s="58">
        <f t="shared" si="1"/>
        <v>77.368342122472029</v>
      </c>
    </row>
    <row r="33" spans="2:12" x14ac:dyDescent="0.25">
      <c r="B33" s="62"/>
      <c r="C33" s="63"/>
      <c r="D33" s="63"/>
      <c r="E33" s="63"/>
      <c r="F33" s="64"/>
      <c r="G33" s="61"/>
      <c r="H33" s="58"/>
      <c r="I33" s="61"/>
      <c r="J33" s="61"/>
      <c r="K33" s="61"/>
      <c r="L33" s="61"/>
    </row>
    <row r="34" spans="2:12" x14ac:dyDescent="0.25">
      <c r="B34" s="154">
        <v>1</v>
      </c>
      <c r="C34" s="155"/>
      <c r="D34" s="155"/>
      <c r="E34" s="155"/>
      <c r="F34" s="156"/>
      <c r="G34" s="40">
        <v>2</v>
      </c>
      <c r="H34" s="40">
        <v>3</v>
      </c>
      <c r="I34" s="40">
        <v>4</v>
      </c>
      <c r="J34" s="40">
        <v>5</v>
      </c>
      <c r="K34" s="40" t="s">
        <v>39</v>
      </c>
      <c r="L34" s="40" t="s">
        <v>40</v>
      </c>
    </row>
    <row r="35" spans="2:12" x14ac:dyDescent="0.25">
      <c r="B35" s="7"/>
      <c r="C35" s="7"/>
      <c r="D35" s="7"/>
      <c r="E35" s="7"/>
      <c r="F35" s="7" t="s">
        <v>54</v>
      </c>
      <c r="G35" s="76">
        <f>G36+G78</f>
        <v>710737.91</v>
      </c>
      <c r="H35" s="76">
        <f>H36+H78</f>
        <v>2289490.7599999998</v>
      </c>
      <c r="I35" s="56"/>
      <c r="J35" s="77">
        <f>J36+J78</f>
        <v>3063979.71</v>
      </c>
      <c r="K35" s="58">
        <f>J35/G35*100</f>
        <v>431.09839321783187</v>
      </c>
      <c r="L35" s="58">
        <f>J35/H35*100</f>
        <v>133.82800068605653</v>
      </c>
    </row>
    <row r="36" spans="2:12" x14ac:dyDescent="0.25">
      <c r="B36" s="7">
        <v>3</v>
      </c>
      <c r="C36" s="7"/>
      <c r="D36" s="7"/>
      <c r="E36" s="7"/>
      <c r="F36" s="7" t="s">
        <v>4</v>
      </c>
      <c r="G36" s="56">
        <f>G37+G45+G73</f>
        <v>435403.91000000003</v>
      </c>
      <c r="H36" s="56">
        <f>H37+H45+H73</f>
        <v>825842.39999999991</v>
      </c>
      <c r="I36" s="56"/>
      <c r="J36" s="77">
        <f>J37+J45+J73</f>
        <v>640991.87</v>
      </c>
      <c r="K36" s="58">
        <f t="shared" ref="K36:K90" si="2">J36/G36*100</f>
        <v>147.21775695583437</v>
      </c>
      <c r="L36" s="58">
        <f t="shared" ref="L36:L90" si="3">J36/H36*100</f>
        <v>77.616730504512731</v>
      </c>
    </row>
    <row r="37" spans="2:12" x14ac:dyDescent="0.25">
      <c r="B37" s="7"/>
      <c r="C37" s="11">
        <v>31</v>
      </c>
      <c r="D37" s="11"/>
      <c r="E37" s="11"/>
      <c r="F37" s="11" t="s">
        <v>5</v>
      </c>
      <c r="G37" s="56">
        <f>G38+G41+G43</f>
        <v>190583.46000000002</v>
      </c>
      <c r="H37" s="56">
        <f>H38+H41+H43</f>
        <v>288051.32</v>
      </c>
      <c r="I37" s="56"/>
      <c r="J37" s="58">
        <f>J38+J41+J43</f>
        <v>284625.82</v>
      </c>
      <c r="K37" s="58">
        <f t="shared" si="2"/>
        <v>149.34444993285356</v>
      </c>
      <c r="L37" s="58">
        <f t="shared" si="3"/>
        <v>98.810802186221537</v>
      </c>
    </row>
    <row r="38" spans="2:12" x14ac:dyDescent="0.25">
      <c r="B38" s="8"/>
      <c r="C38" s="8"/>
      <c r="D38" s="8">
        <v>311</v>
      </c>
      <c r="E38" s="8"/>
      <c r="F38" s="8" t="s">
        <v>35</v>
      </c>
      <c r="G38" s="56">
        <v>156415.89000000001</v>
      </c>
      <c r="H38" s="56">
        <v>238409.88</v>
      </c>
      <c r="I38" s="56"/>
      <c r="J38" s="58">
        <v>236896.48</v>
      </c>
      <c r="K38" s="58">
        <f t="shared" si="2"/>
        <v>151.45295020857534</v>
      </c>
      <c r="L38" s="58">
        <f t="shared" si="3"/>
        <v>99.365210871294423</v>
      </c>
    </row>
    <row r="39" spans="2:12" x14ac:dyDescent="0.25">
      <c r="B39" s="8"/>
      <c r="C39" s="8"/>
      <c r="D39" s="8"/>
      <c r="E39" s="8">
        <v>3111</v>
      </c>
      <c r="F39" s="8" t="s">
        <v>36</v>
      </c>
      <c r="G39" s="56">
        <v>156415.89000000001</v>
      </c>
      <c r="H39" s="74">
        <v>238409.88</v>
      </c>
      <c r="I39" s="56"/>
      <c r="J39" s="58">
        <v>235938.37</v>
      </c>
      <c r="K39" s="58">
        <f t="shared" si="2"/>
        <v>150.84041013991606</v>
      </c>
      <c r="L39" s="58">
        <f t="shared" si="3"/>
        <v>98.963335747662811</v>
      </c>
    </row>
    <row r="40" spans="2:12" x14ac:dyDescent="0.25">
      <c r="B40" s="8"/>
      <c r="C40" s="8"/>
      <c r="D40" s="8"/>
      <c r="E40" s="8">
        <v>3113</v>
      </c>
      <c r="F40" s="8" t="s">
        <v>171</v>
      </c>
      <c r="G40" s="56">
        <v>0</v>
      </c>
      <c r="H40" s="74">
        <v>0</v>
      </c>
      <c r="I40" s="56"/>
      <c r="J40" s="58">
        <v>958.11</v>
      </c>
      <c r="K40" s="58" t="e">
        <f t="shared" si="2"/>
        <v>#DIV/0!</v>
      </c>
      <c r="L40" s="58" t="e">
        <f t="shared" si="3"/>
        <v>#DIV/0!</v>
      </c>
    </row>
    <row r="41" spans="2:12" x14ac:dyDescent="0.25">
      <c r="B41" s="8"/>
      <c r="C41" s="8"/>
      <c r="D41" s="8">
        <v>312</v>
      </c>
      <c r="E41" s="8"/>
      <c r="F41" s="8" t="s">
        <v>88</v>
      </c>
      <c r="G41" s="56">
        <v>10345.73</v>
      </c>
      <c r="H41" s="74">
        <v>8641.44</v>
      </c>
      <c r="I41" s="56"/>
      <c r="J41" s="58">
        <v>8641.44</v>
      </c>
      <c r="K41" s="58">
        <f t="shared" si="2"/>
        <v>83.526633693320832</v>
      </c>
      <c r="L41" s="58">
        <f t="shared" si="3"/>
        <v>100</v>
      </c>
    </row>
    <row r="42" spans="2:12" x14ac:dyDescent="0.25">
      <c r="B42" s="8"/>
      <c r="C42" s="8"/>
      <c r="D42" s="8"/>
      <c r="E42" s="8">
        <v>3121</v>
      </c>
      <c r="F42" s="8" t="s">
        <v>88</v>
      </c>
      <c r="G42" s="56">
        <v>10345.73</v>
      </c>
      <c r="H42" s="74">
        <v>8641.44</v>
      </c>
      <c r="I42" s="56"/>
      <c r="J42" s="58">
        <v>8641.44</v>
      </c>
      <c r="K42" s="58">
        <f t="shared" si="2"/>
        <v>83.526633693320832</v>
      </c>
      <c r="L42" s="58">
        <f t="shared" si="3"/>
        <v>100</v>
      </c>
    </row>
    <row r="43" spans="2:12" x14ac:dyDescent="0.25">
      <c r="B43" s="8"/>
      <c r="C43" s="8"/>
      <c r="D43" s="8">
        <v>313</v>
      </c>
      <c r="E43" s="8"/>
      <c r="F43" s="8" t="s">
        <v>89</v>
      </c>
      <c r="G43" s="56">
        <v>23821.84</v>
      </c>
      <c r="H43" s="74">
        <v>41000</v>
      </c>
      <c r="I43" s="56"/>
      <c r="J43" s="58">
        <v>39087.9</v>
      </c>
      <c r="K43" s="58">
        <f t="shared" si="2"/>
        <v>164.08430247201727</v>
      </c>
      <c r="L43" s="58">
        <f t="shared" si="3"/>
        <v>95.336341463414641</v>
      </c>
    </row>
    <row r="44" spans="2:12" x14ac:dyDescent="0.25">
      <c r="B44" s="8"/>
      <c r="C44" s="8"/>
      <c r="D44" s="8"/>
      <c r="E44" s="8">
        <v>3132</v>
      </c>
      <c r="F44" s="8" t="s">
        <v>90</v>
      </c>
      <c r="G44" s="56">
        <v>23821.84</v>
      </c>
      <c r="H44" s="74">
        <v>41000</v>
      </c>
      <c r="I44" s="56"/>
      <c r="J44" s="58">
        <v>39087.9</v>
      </c>
      <c r="K44" s="58">
        <f t="shared" si="2"/>
        <v>164.08430247201727</v>
      </c>
      <c r="L44" s="58">
        <f t="shared" si="3"/>
        <v>95.336341463414641</v>
      </c>
    </row>
    <row r="45" spans="2:12" ht="15" customHeight="1" x14ac:dyDescent="0.25">
      <c r="B45" s="8"/>
      <c r="C45" s="8">
        <v>32</v>
      </c>
      <c r="D45" s="9"/>
      <c r="E45" s="9"/>
      <c r="F45" s="8" t="s">
        <v>13</v>
      </c>
      <c r="G45" s="56">
        <f>G46+G51+G57+G67</f>
        <v>244194.42</v>
      </c>
      <c r="H45" s="74">
        <f>H46+H51+H57+H67</f>
        <v>535766.07999999996</v>
      </c>
      <c r="I45" s="56"/>
      <c r="J45" s="58">
        <f>J46+J51+J57+J67</f>
        <v>355782.09</v>
      </c>
      <c r="K45" s="58">
        <f t="shared" si="2"/>
        <v>145.69624072491092</v>
      </c>
      <c r="L45" s="58">
        <f t="shared" si="3"/>
        <v>66.406236467974992</v>
      </c>
    </row>
    <row r="46" spans="2:12" x14ac:dyDescent="0.25">
      <c r="B46" s="8"/>
      <c r="C46" s="8"/>
      <c r="D46" s="8">
        <v>321</v>
      </c>
      <c r="E46" s="8"/>
      <c r="F46" s="8" t="s">
        <v>37</v>
      </c>
      <c r="G46" s="56">
        <v>6547.9</v>
      </c>
      <c r="H46" s="74">
        <v>16250.05</v>
      </c>
      <c r="I46" s="56"/>
      <c r="J46" s="58">
        <v>12071.96</v>
      </c>
      <c r="K46" s="58">
        <f t="shared" si="2"/>
        <v>184.36384184242277</v>
      </c>
      <c r="L46" s="58">
        <f t="shared" si="3"/>
        <v>74.288756034596815</v>
      </c>
    </row>
    <row r="47" spans="2:12" ht="20.25" customHeight="1" x14ac:dyDescent="0.25">
      <c r="B47" s="8"/>
      <c r="C47" s="16"/>
      <c r="D47" s="8"/>
      <c r="E47" s="8">
        <v>3211</v>
      </c>
      <c r="F47" s="23" t="s">
        <v>38</v>
      </c>
      <c r="G47" s="56">
        <v>2332.5700000000002</v>
      </c>
      <c r="H47" s="74">
        <v>10200.049999999999</v>
      </c>
      <c r="I47" s="56"/>
      <c r="J47" s="58">
        <v>7003.78</v>
      </c>
      <c r="K47" s="58">
        <f t="shared" si="2"/>
        <v>300.26022798887061</v>
      </c>
      <c r="L47" s="58">
        <f t="shared" si="3"/>
        <v>68.664173214837191</v>
      </c>
    </row>
    <row r="48" spans="2:12" ht="25.5" x14ac:dyDescent="0.25">
      <c r="B48" s="8"/>
      <c r="C48" s="16"/>
      <c r="D48" s="8"/>
      <c r="E48" s="8">
        <v>3212</v>
      </c>
      <c r="F48" s="23" t="s">
        <v>91</v>
      </c>
      <c r="G48" s="56">
        <v>3087.93</v>
      </c>
      <c r="H48" s="74">
        <v>3900</v>
      </c>
      <c r="I48" s="56"/>
      <c r="J48" s="58">
        <v>3141.09</v>
      </c>
      <c r="K48" s="58">
        <f t="shared" si="2"/>
        <v>101.72154161525684</v>
      </c>
      <c r="L48" s="58">
        <f t="shared" si="3"/>
        <v>80.540769230769243</v>
      </c>
    </row>
    <row r="49" spans="2:12" x14ac:dyDescent="0.25">
      <c r="B49" s="8"/>
      <c r="C49" s="8"/>
      <c r="D49" s="8"/>
      <c r="E49" s="8">
        <v>3213</v>
      </c>
      <c r="F49" s="8" t="s">
        <v>92</v>
      </c>
      <c r="G49" s="56">
        <v>697</v>
      </c>
      <c r="H49" s="74">
        <v>1150</v>
      </c>
      <c r="I49" s="56"/>
      <c r="J49" s="58">
        <v>1219.28</v>
      </c>
      <c r="K49" s="58">
        <f t="shared" si="2"/>
        <v>174.93256814921091</v>
      </c>
      <c r="L49" s="58">
        <f t="shared" si="3"/>
        <v>106.02434782608697</v>
      </c>
    </row>
    <row r="50" spans="2:12" x14ac:dyDescent="0.25">
      <c r="B50" s="8"/>
      <c r="C50" s="8"/>
      <c r="D50" s="8"/>
      <c r="E50" s="8">
        <v>3214</v>
      </c>
      <c r="F50" s="8" t="s">
        <v>127</v>
      </c>
      <c r="G50" s="56">
        <v>430.4</v>
      </c>
      <c r="H50" s="74">
        <v>1000</v>
      </c>
      <c r="I50" s="56"/>
      <c r="J50" s="58">
        <v>707.81</v>
      </c>
      <c r="K50" s="58">
        <f t="shared" si="2"/>
        <v>164.45399628252787</v>
      </c>
      <c r="L50" s="58">
        <f t="shared" si="3"/>
        <v>70.780999999999992</v>
      </c>
    </row>
    <row r="51" spans="2:12" x14ac:dyDescent="0.25">
      <c r="B51" s="8"/>
      <c r="C51" s="8"/>
      <c r="D51" s="8">
        <v>322</v>
      </c>
      <c r="E51" s="8"/>
      <c r="F51" s="8" t="s">
        <v>93</v>
      </c>
      <c r="G51" s="56">
        <v>9553.2800000000007</v>
      </c>
      <c r="H51" s="74">
        <v>36400</v>
      </c>
      <c r="I51" s="56"/>
      <c r="J51" s="58">
        <v>17911.82</v>
      </c>
      <c r="K51" s="58">
        <f t="shared" si="2"/>
        <v>187.49392878676224</v>
      </c>
      <c r="L51" s="58">
        <f t="shared" si="3"/>
        <v>49.208296703296703</v>
      </c>
    </row>
    <row r="52" spans="2:12" x14ac:dyDescent="0.25">
      <c r="B52" s="8"/>
      <c r="C52" s="8"/>
      <c r="D52" s="8"/>
      <c r="E52" s="8">
        <v>3221</v>
      </c>
      <c r="F52" s="8" t="s">
        <v>94</v>
      </c>
      <c r="G52" s="56">
        <v>5428.78</v>
      </c>
      <c r="H52" s="74">
        <v>12700</v>
      </c>
      <c r="I52" s="56"/>
      <c r="J52" s="58">
        <v>7997.37</v>
      </c>
      <c r="K52" s="58">
        <f t="shared" si="2"/>
        <v>147.31431371320997</v>
      </c>
      <c r="L52" s="58">
        <f t="shared" si="3"/>
        <v>62.971417322834647</v>
      </c>
    </row>
    <row r="53" spans="2:12" x14ac:dyDescent="0.25">
      <c r="B53" s="8"/>
      <c r="C53" s="8"/>
      <c r="D53" s="8"/>
      <c r="E53" s="8">
        <v>3222</v>
      </c>
      <c r="F53" s="8" t="s">
        <v>160</v>
      </c>
      <c r="G53" s="56"/>
      <c r="H53" s="74">
        <v>5000</v>
      </c>
      <c r="I53" s="56"/>
      <c r="J53" s="58">
        <v>4735.54</v>
      </c>
      <c r="K53" s="58" t="e">
        <f t="shared" si="2"/>
        <v>#DIV/0!</v>
      </c>
      <c r="L53" s="58">
        <f t="shared" si="3"/>
        <v>94.710799999999992</v>
      </c>
    </row>
    <row r="54" spans="2:12" x14ac:dyDescent="0.25">
      <c r="B54" s="8"/>
      <c r="C54" s="8"/>
      <c r="D54" s="8"/>
      <c r="E54" s="8">
        <v>3223</v>
      </c>
      <c r="F54" s="8" t="s">
        <v>95</v>
      </c>
      <c r="G54" s="56">
        <v>3663.59</v>
      </c>
      <c r="H54" s="74">
        <v>17000</v>
      </c>
      <c r="I54" s="56"/>
      <c r="J54" s="58">
        <v>2806.52</v>
      </c>
      <c r="K54" s="58">
        <f t="shared" si="2"/>
        <v>76.605733720203403</v>
      </c>
      <c r="L54" s="58">
        <f t="shared" si="3"/>
        <v>16.508941176470586</v>
      </c>
    </row>
    <row r="55" spans="2:12" x14ac:dyDescent="0.25">
      <c r="B55" s="8"/>
      <c r="C55" s="8"/>
      <c r="D55" s="8"/>
      <c r="E55" s="8">
        <v>3224</v>
      </c>
      <c r="F55" s="8" t="s">
        <v>96</v>
      </c>
      <c r="G55" s="56">
        <v>28.43</v>
      </c>
      <c r="H55" s="74">
        <v>500</v>
      </c>
      <c r="I55" s="56"/>
      <c r="J55" s="58">
        <v>126.92</v>
      </c>
      <c r="K55" s="58">
        <f t="shared" si="2"/>
        <v>446.42982764685195</v>
      </c>
      <c r="L55" s="58">
        <f t="shared" si="3"/>
        <v>25.384</v>
      </c>
    </row>
    <row r="56" spans="2:12" x14ac:dyDescent="0.25">
      <c r="B56" s="8"/>
      <c r="C56" s="8"/>
      <c r="D56" s="8"/>
      <c r="E56" s="8">
        <v>3225</v>
      </c>
      <c r="F56" s="8" t="s">
        <v>97</v>
      </c>
      <c r="G56" s="74">
        <v>432.48</v>
      </c>
      <c r="H56" s="74">
        <v>1200</v>
      </c>
      <c r="I56" s="74"/>
      <c r="J56" s="58">
        <v>2245.4699999999998</v>
      </c>
      <c r="K56" s="58">
        <f t="shared" si="2"/>
        <v>519.20782463928958</v>
      </c>
      <c r="L56" s="58">
        <f t="shared" si="3"/>
        <v>187.1225</v>
      </c>
    </row>
    <row r="57" spans="2:12" x14ac:dyDescent="0.25">
      <c r="B57" s="8"/>
      <c r="C57" s="8"/>
      <c r="D57" s="8">
        <v>323</v>
      </c>
      <c r="E57" s="8"/>
      <c r="F57" s="8" t="s">
        <v>98</v>
      </c>
      <c r="G57" s="56">
        <v>227384.54</v>
      </c>
      <c r="H57" s="74">
        <v>477939.19</v>
      </c>
      <c r="I57" s="56"/>
      <c r="J57" s="58">
        <v>322670.61</v>
      </c>
      <c r="K57" s="58">
        <f t="shared" si="2"/>
        <v>141.90525442055119</v>
      </c>
      <c r="L57" s="58">
        <f t="shared" si="3"/>
        <v>67.512900542849394</v>
      </c>
    </row>
    <row r="58" spans="2:12" x14ac:dyDescent="0.25">
      <c r="B58" s="8"/>
      <c r="C58" s="8"/>
      <c r="D58" s="8"/>
      <c r="E58" s="8">
        <v>3231</v>
      </c>
      <c r="F58" s="8" t="s">
        <v>99</v>
      </c>
      <c r="G58" s="56">
        <v>10634.78</v>
      </c>
      <c r="H58" s="74">
        <v>17000</v>
      </c>
      <c r="I58" s="56"/>
      <c r="J58" s="58">
        <v>9187.83</v>
      </c>
      <c r="K58" s="58">
        <f t="shared" si="2"/>
        <v>86.394170824408206</v>
      </c>
      <c r="L58" s="58">
        <f t="shared" si="3"/>
        <v>54.046058823529407</v>
      </c>
    </row>
    <row r="59" spans="2:12" x14ac:dyDescent="0.25">
      <c r="B59" s="8"/>
      <c r="C59" s="8"/>
      <c r="D59" s="8"/>
      <c r="E59" s="65">
        <v>3232</v>
      </c>
      <c r="F59" s="61" t="s">
        <v>100</v>
      </c>
      <c r="G59" s="58">
        <v>543.45000000000005</v>
      </c>
      <c r="H59" s="58">
        <v>3000</v>
      </c>
      <c r="I59" s="58"/>
      <c r="J59" s="58">
        <v>2352.34</v>
      </c>
      <c r="K59" s="58">
        <f t="shared" si="2"/>
        <v>432.8530683595547</v>
      </c>
      <c r="L59" s="58">
        <f t="shared" si="3"/>
        <v>78.411333333333332</v>
      </c>
    </row>
    <row r="60" spans="2:12" x14ac:dyDescent="0.25">
      <c r="B60" s="8"/>
      <c r="C60" s="8"/>
      <c r="D60" s="8"/>
      <c r="E60" s="65">
        <v>3233</v>
      </c>
      <c r="F60" s="61" t="s">
        <v>101</v>
      </c>
      <c r="G60" s="58">
        <v>1249.03</v>
      </c>
      <c r="H60" s="58">
        <v>15000</v>
      </c>
      <c r="I60" s="58"/>
      <c r="J60" s="58">
        <v>248.85</v>
      </c>
      <c r="K60" s="58">
        <f t="shared" si="2"/>
        <v>19.923460605429813</v>
      </c>
      <c r="L60" s="58">
        <f t="shared" si="3"/>
        <v>1.659</v>
      </c>
    </row>
    <row r="61" spans="2:12" x14ac:dyDescent="0.25">
      <c r="B61" s="8"/>
      <c r="C61" s="8"/>
      <c r="D61" s="8"/>
      <c r="E61" s="65">
        <v>3234</v>
      </c>
      <c r="F61" s="61" t="s">
        <v>102</v>
      </c>
      <c r="G61" s="58">
        <v>15021.56</v>
      </c>
      <c r="H61" s="58">
        <v>13500</v>
      </c>
      <c r="I61" s="58"/>
      <c r="J61" s="58">
        <v>1825.52</v>
      </c>
      <c r="K61" s="58">
        <f t="shared" si="2"/>
        <v>12.15266590154418</v>
      </c>
      <c r="L61" s="58">
        <f t="shared" si="3"/>
        <v>13.522370370370371</v>
      </c>
    </row>
    <row r="62" spans="2:12" x14ac:dyDescent="0.25">
      <c r="B62" s="8"/>
      <c r="C62" s="8"/>
      <c r="D62" s="8"/>
      <c r="E62" s="65">
        <v>3235</v>
      </c>
      <c r="F62" s="61" t="s">
        <v>103</v>
      </c>
      <c r="G62" s="58">
        <v>23780.45</v>
      </c>
      <c r="H62" s="58">
        <v>27000</v>
      </c>
      <c r="I62" s="58"/>
      <c r="J62" s="58">
        <v>23340.12</v>
      </c>
      <c r="K62" s="58">
        <f t="shared" si="2"/>
        <v>98.148352953791871</v>
      </c>
      <c r="L62" s="58">
        <f t="shared" si="3"/>
        <v>86.444888888888883</v>
      </c>
    </row>
    <row r="63" spans="2:12" x14ac:dyDescent="0.25">
      <c r="B63" s="8"/>
      <c r="C63" s="8"/>
      <c r="D63" s="8"/>
      <c r="E63" s="65">
        <v>3236</v>
      </c>
      <c r="F63" s="61" t="s">
        <v>161</v>
      </c>
      <c r="G63" s="58"/>
      <c r="H63" s="58">
        <v>1433.43</v>
      </c>
      <c r="I63" s="58"/>
      <c r="J63" s="58">
        <v>1433.43</v>
      </c>
      <c r="K63" s="58" t="e">
        <f t="shared" si="2"/>
        <v>#DIV/0!</v>
      </c>
      <c r="L63" s="58">
        <f t="shared" si="3"/>
        <v>100</v>
      </c>
    </row>
    <row r="64" spans="2:12" x14ac:dyDescent="0.25">
      <c r="B64" s="8"/>
      <c r="C64" s="8"/>
      <c r="D64" s="8"/>
      <c r="E64" s="65">
        <v>3237</v>
      </c>
      <c r="F64" s="61" t="s">
        <v>104</v>
      </c>
      <c r="G64" s="58">
        <v>82208.639999999999</v>
      </c>
      <c r="H64" s="58">
        <v>212504.54</v>
      </c>
      <c r="I64" s="58"/>
      <c r="J64" s="58">
        <v>169289.94</v>
      </c>
      <c r="K64" s="58">
        <f t="shared" si="2"/>
        <v>205.9271872153584</v>
      </c>
      <c r="L64" s="58">
        <f t="shared" si="3"/>
        <v>79.664152116467719</v>
      </c>
    </row>
    <row r="65" spans="2:12" x14ac:dyDescent="0.25">
      <c r="B65" s="8"/>
      <c r="C65" s="8"/>
      <c r="D65" s="8"/>
      <c r="E65" s="65">
        <v>3238</v>
      </c>
      <c r="F65" s="61" t="s">
        <v>105</v>
      </c>
      <c r="G65" s="58">
        <v>81988.75</v>
      </c>
      <c r="H65" s="58">
        <v>152711.22</v>
      </c>
      <c r="I65" s="58"/>
      <c r="J65" s="58">
        <v>97858.82</v>
      </c>
      <c r="K65" s="58">
        <f t="shared" si="2"/>
        <v>119.3563995060298</v>
      </c>
      <c r="L65" s="58">
        <f t="shared" si="3"/>
        <v>64.080962747858351</v>
      </c>
    </row>
    <row r="66" spans="2:12" x14ac:dyDescent="0.25">
      <c r="B66" s="8"/>
      <c r="C66" s="8"/>
      <c r="D66" s="8"/>
      <c r="E66" s="65">
        <v>3239</v>
      </c>
      <c r="F66" s="61" t="s">
        <v>106</v>
      </c>
      <c r="G66" s="58">
        <v>11957.88</v>
      </c>
      <c r="H66" s="58">
        <v>35790</v>
      </c>
      <c r="I66" s="58"/>
      <c r="J66" s="58">
        <v>17133.759999999998</v>
      </c>
      <c r="K66" s="58">
        <f t="shared" si="2"/>
        <v>143.28426108975839</v>
      </c>
      <c r="L66" s="58">
        <f t="shared" si="3"/>
        <v>47.873037161218214</v>
      </c>
    </row>
    <row r="67" spans="2:12" x14ac:dyDescent="0.25">
      <c r="B67" s="8"/>
      <c r="C67" s="8"/>
      <c r="D67" s="8">
        <v>329</v>
      </c>
      <c r="E67" s="61"/>
      <c r="F67" s="61" t="s">
        <v>107</v>
      </c>
      <c r="G67" s="58">
        <v>708.7</v>
      </c>
      <c r="H67" s="58">
        <v>5176.84</v>
      </c>
      <c r="I67" s="58"/>
      <c r="J67" s="58">
        <v>3127.7</v>
      </c>
      <c r="K67" s="58">
        <f t="shared" si="2"/>
        <v>441.32919429942143</v>
      </c>
      <c r="L67" s="58">
        <f t="shared" si="3"/>
        <v>60.417165684085269</v>
      </c>
    </row>
    <row r="68" spans="2:12" x14ac:dyDescent="0.25">
      <c r="B68" s="8"/>
      <c r="C68" s="8"/>
      <c r="D68" s="8"/>
      <c r="E68" s="65">
        <v>3292</v>
      </c>
      <c r="F68" s="61" t="s">
        <v>108</v>
      </c>
      <c r="G68" s="58">
        <v>218.36</v>
      </c>
      <c r="H68" s="58">
        <v>1597.05</v>
      </c>
      <c r="I68" s="58"/>
      <c r="J68" s="58">
        <v>396.27</v>
      </c>
      <c r="K68" s="58">
        <f t="shared" si="2"/>
        <v>181.4755449716065</v>
      </c>
      <c r="L68" s="58">
        <f t="shared" si="3"/>
        <v>24.812623274161734</v>
      </c>
    </row>
    <row r="69" spans="2:12" x14ac:dyDescent="0.25">
      <c r="B69" s="8"/>
      <c r="C69" s="8"/>
      <c r="D69" s="8"/>
      <c r="E69" s="65">
        <v>3293</v>
      </c>
      <c r="F69" s="61" t="s">
        <v>109</v>
      </c>
      <c r="G69" s="58">
        <v>280.16000000000003</v>
      </c>
      <c r="H69" s="58">
        <v>849.79</v>
      </c>
      <c r="I69" s="58"/>
      <c r="J69" s="58">
        <v>446.53</v>
      </c>
      <c r="K69" s="58">
        <f t="shared" si="2"/>
        <v>159.38392347230152</v>
      </c>
      <c r="L69" s="58">
        <f t="shared" si="3"/>
        <v>52.545923110415515</v>
      </c>
    </row>
    <row r="70" spans="2:12" x14ac:dyDescent="0.25">
      <c r="B70" s="8"/>
      <c r="C70" s="8"/>
      <c r="D70" s="8"/>
      <c r="E70" s="65">
        <v>3294</v>
      </c>
      <c r="F70" s="61" t="s">
        <v>110</v>
      </c>
      <c r="G70" s="58">
        <v>19.91</v>
      </c>
      <c r="H70" s="58">
        <v>2030</v>
      </c>
      <c r="I70" s="58"/>
      <c r="J70" s="58">
        <v>2019.91</v>
      </c>
      <c r="K70" s="58">
        <f t="shared" si="2"/>
        <v>10145.203415369162</v>
      </c>
      <c r="L70" s="58">
        <f t="shared" si="3"/>
        <v>99.502955665024643</v>
      </c>
    </row>
    <row r="71" spans="2:12" x14ac:dyDescent="0.25">
      <c r="B71" s="8"/>
      <c r="C71" s="8"/>
      <c r="D71" s="8"/>
      <c r="E71" s="65">
        <v>3295</v>
      </c>
      <c r="F71" s="61" t="s">
        <v>111</v>
      </c>
      <c r="G71" s="58">
        <v>0</v>
      </c>
      <c r="H71" s="58">
        <v>300</v>
      </c>
      <c r="I71" s="58"/>
      <c r="J71" s="58">
        <v>51.7</v>
      </c>
      <c r="K71" s="58" t="e">
        <f t="shared" si="2"/>
        <v>#DIV/0!</v>
      </c>
      <c r="L71" s="58">
        <f t="shared" si="3"/>
        <v>17.233333333333334</v>
      </c>
    </row>
    <row r="72" spans="2:12" x14ac:dyDescent="0.25">
      <c r="B72" s="8"/>
      <c r="C72" s="8"/>
      <c r="D72" s="8"/>
      <c r="E72" s="65">
        <v>3299</v>
      </c>
      <c r="F72" s="61" t="s">
        <v>107</v>
      </c>
      <c r="G72" s="58">
        <v>190.27</v>
      </c>
      <c r="H72" s="58">
        <v>400</v>
      </c>
      <c r="I72" s="58"/>
      <c r="J72" s="58">
        <v>213.29</v>
      </c>
      <c r="K72" s="58">
        <f t="shared" si="2"/>
        <v>112.09859673096125</v>
      </c>
      <c r="L72" s="58">
        <f t="shared" si="3"/>
        <v>53.322499999999998</v>
      </c>
    </row>
    <row r="73" spans="2:12" x14ac:dyDescent="0.25">
      <c r="B73" s="8"/>
      <c r="C73" s="8">
        <v>34</v>
      </c>
      <c r="D73" s="8"/>
      <c r="E73" s="61"/>
      <c r="F73" s="61" t="s">
        <v>112</v>
      </c>
      <c r="G73" s="58">
        <v>626.03</v>
      </c>
      <c r="H73" s="58">
        <v>2025</v>
      </c>
      <c r="I73" s="58"/>
      <c r="J73" s="58">
        <v>583.96</v>
      </c>
      <c r="K73" s="58">
        <f t="shared" si="2"/>
        <v>93.279874766385007</v>
      </c>
      <c r="L73" s="58">
        <f t="shared" si="3"/>
        <v>28.837530864197529</v>
      </c>
    </row>
    <row r="74" spans="2:12" x14ac:dyDescent="0.25">
      <c r="B74" s="8"/>
      <c r="C74" s="8"/>
      <c r="D74" s="8">
        <v>343</v>
      </c>
      <c r="E74" s="61"/>
      <c r="F74" s="61" t="s">
        <v>113</v>
      </c>
      <c r="G74" s="58">
        <v>626.03</v>
      </c>
      <c r="H74" s="58">
        <v>2025</v>
      </c>
      <c r="I74" s="58"/>
      <c r="J74" s="58">
        <v>583.96</v>
      </c>
      <c r="K74" s="58">
        <f t="shared" si="2"/>
        <v>93.279874766385007</v>
      </c>
      <c r="L74" s="58">
        <f t="shared" si="3"/>
        <v>28.837530864197529</v>
      </c>
    </row>
    <row r="75" spans="2:12" x14ac:dyDescent="0.25">
      <c r="B75" s="8"/>
      <c r="C75" s="8"/>
      <c r="D75" s="8"/>
      <c r="E75" s="65">
        <v>3431</v>
      </c>
      <c r="F75" s="61" t="s">
        <v>114</v>
      </c>
      <c r="G75" s="58">
        <v>573.05999999999995</v>
      </c>
      <c r="H75" s="58">
        <v>2000</v>
      </c>
      <c r="I75" s="58"/>
      <c r="J75" s="58">
        <v>583.74</v>
      </c>
      <c r="K75" s="58">
        <f t="shared" si="2"/>
        <v>101.86367919589574</v>
      </c>
      <c r="L75" s="58">
        <f t="shared" si="3"/>
        <v>29.187000000000001</v>
      </c>
    </row>
    <row r="76" spans="2:12" x14ac:dyDescent="0.25">
      <c r="B76" s="8"/>
      <c r="C76" s="8"/>
      <c r="D76" s="8"/>
      <c r="E76" s="65">
        <v>3432</v>
      </c>
      <c r="F76" s="61" t="s">
        <v>128</v>
      </c>
      <c r="G76" s="58">
        <v>47.44</v>
      </c>
      <c r="H76" s="58">
        <v>0</v>
      </c>
      <c r="I76" s="58"/>
      <c r="J76" s="58">
        <v>0</v>
      </c>
      <c r="K76" s="58">
        <f t="shared" si="2"/>
        <v>0</v>
      </c>
      <c r="L76" s="58" t="e">
        <f t="shared" si="3"/>
        <v>#DIV/0!</v>
      </c>
    </row>
    <row r="77" spans="2:12" x14ac:dyDescent="0.25">
      <c r="B77" s="8"/>
      <c r="C77" s="8"/>
      <c r="D77" s="8"/>
      <c r="E77" s="65">
        <v>3433</v>
      </c>
      <c r="F77" s="61" t="s">
        <v>115</v>
      </c>
      <c r="G77" s="58">
        <v>5.53</v>
      </c>
      <c r="H77" s="58">
        <v>25</v>
      </c>
      <c r="I77" s="58"/>
      <c r="J77" s="58">
        <v>0.22</v>
      </c>
      <c r="K77" s="58">
        <f t="shared" si="2"/>
        <v>3.9783001808318263</v>
      </c>
      <c r="L77" s="58">
        <f t="shared" si="3"/>
        <v>0.88</v>
      </c>
    </row>
    <row r="78" spans="2:12" x14ac:dyDescent="0.25">
      <c r="B78" s="10">
        <v>4</v>
      </c>
      <c r="C78" s="10"/>
      <c r="D78" s="10"/>
      <c r="E78" s="10"/>
      <c r="F78" s="14" t="s">
        <v>6</v>
      </c>
      <c r="G78" s="76">
        <f>G79+G82</f>
        <v>275334</v>
      </c>
      <c r="H78" s="58">
        <f>H79+H82</f>
        <v>1463648.3599999999</v>
      </c>
      <c r="I78" s="56"/>
      <c r="J78" s="77">
        <f>J79+J82</f>
        <v>2422987.84</v>
      </c>
      <c r="K78" s="58">
        <f t="shared" si="2"/>
        <v>880.01766581678976</v>
      </c>
      <c r="L78" s="58">
        <f t="shared" si="3"/>
        <v>165.54439619636508</v>
      </c>
    </row>
    <row r="79" spans="2:12" ht="25.5" x14ac:dyDescent="0.25">
      <c r="B79" s="11"/>
      <c r="C79" s="11">
        <v>41</v>
      </c>
      <c r="D79" s="11"/>
      <c r="E79" s="11"/>
      <c r="F79" s="15" t="s">
        <v>7</v>
      </c>
      <c r="G79" s="56">
        <v>249539.01</v>
      </c>
      <c r="H79" s="58">
        <v>140171.43</v>
      </c>
      <c r="I79" s="66"/>
      <c r="J79" s="58">
        <v>45435.17</v>
      </c>
      <c r="K79" s="58">
        <f t="shared" si="2"/>
        <v>18.207642163844444</v>
      </c>
      <c r="L79" s="58">
        <f t="shared" si="3"/>
        <v>32.414001911801854</v>
      </c>
    </row>
    <row r="80" spans="2:12" x14ac:dyDescent="0.25">
      <c r="B80" s="11"/>
      <c r="C80" s="11"/>
      <c r="D80" s="8">
        <v>412</v>
      </c>
      <c r="E80" s="8"/>
      <c r="F80" s="8" t="s">
        <v>116</v>
      </c>
      <c r="G80" s="56">
        <v>249539.01</v>
      </c>
      <c r="H80" s="58">
        <v>140171.43</v>
      </c>
      <c r="I80" s="66"/>
      <c r="J80" s="58">
        <v>45435.17</v>
      </c>
      <c r="K80" s="58">
        <f t="shared" si="2"/>
        <v>18.207642163844444</v>
      </c>
      <c r="L80" s="58">
        <f t="shared" si="3"/>
        <v>32.414001911801854</v>
      </c>
    </row>
    <row r="81" spans="2:12" x14ac:dyDescent="0.25">
      <c r="B81" s="11"/>
      <c r="C81" s="11"/>
      <c r="D81" s="8"/>
      <c r="E81" s="8">
        <v>4124</v>
      </c>
      <c r="F81" s="8" t="s">
        <v>117</v>
      </c>
      <c r="G81" s="56">
        <v>249539.01</v>
      </c>
      <c r="H81" s="58">
        <v>140171.43</v>
      </c>
      <c r="I81" s="66"/>
      <c r="J81" s="58">
        <v>45435.17</v>
      </c>
      <c r="K81" s="58">
        <f t="shared" si="2"/>
        <v>18.207642163844444</v>
      </c>
      <c r="L81" s="58">
        <f t="shared" si="3"/>
        <v>32.414001911801854</v>
      </c>
    </row>
    <row r="82" spans="2:12" x14ac:dyDescent="0.25">
      <c r="B82" s="61"/>
      <c r="C82" s="65">
        <v>42</v>
      </c>
      <c r="D82" s="61"/>
      <c r="E82" s="61"/>
      <c r="F82" s="67" t="s">
        <v>118</v>
      </c>
      <c r="G82" s="58">
        <v>25794.989999999998</v>
      </c>
      <c r="H82" s="58">
        <f>H83+H86+H89</f>
        <v>1323476.93</v>
      </c>
      <c r="I82" s="58"/>
      <c r="J82" s="58">
        <f>J83+J86+J89</f>
        <v>2377552.67</v>
      </c>
      <c r="K82" s="58">
        <f t="shared" si="2"/>
        <v>9217.1102605583492</v>
      </c>
      <c r="L82" s="58">
        <f t="shared" si="3"/>
        <v>179.64443626531519</v>
      </c>
    </row>
    <row r="83" spans="2:12" x14ac:dyDescent="0.25">
      <c r="B83" s="61"/>
      <c r="C83" s="68"/>
      <c r="D83" s="61">
        <v>422</v>
      </c>
      <c r="E83" s="61"/>
      <c r="F83" s="61" t="s">
        <v>119</v>
      </c>
      <c r="G83" s="58">
        <v>3906.31</v>
      </c>
      <c r="H83" s="58">
        <v>1239693.29</v>
      </c>
      <c r="I83" s="58"/>
      <c r="J83" s="71">
        <v>2307457.7799999998</v>
      </c>
      <c r="K83" s="58">
        <f t="shared" si="2"/>
        <v>59070.011852617936</v>
      </c>
      <c r="L83" s="58">
        <f t="shared" si="3"/>
        <v>186.13134382618136</v>
      </c>
    </row>
    <row r="84" spans="2:12" x14ac:dyDescent="0.25">
      <c r="B84" s="69"/>
      <c r="C84" s="69"/>
      <c r="D84" s="69"/>
      <c r="E84" s="70">
        <v>4221</v>
      </c>
      <c r="F84" s="67" t="s">
        <v>120</v>
      </c>
      <c r="G84" s="71">
        <v>3906.31</v>
      </c>
      <c r="H84" s="58">
        <v>1239693.29</v>
      </c>
      <c r="I84" s="71"/>
      <c r="J84" s="71">
        <v>2307457.7799999998</v>
      </c>
      <c r="K84" s="58">
        <f t="shared" si="2"/>
        <v>59070.011852617936</v>
      </c>
      <c r="L84" s="58">
        <f t="shared" si="3"/>
        <v>186.13134382618136</v>
      </c>
    </row>
    <row r="85" spans="2:12" x14ac:dyDescent="0.25">
      <c r="B85" s="69"/>
      <c r="C85" s="69"/>
      <c r="D85" s="69"/>
      <c r="E85" s="70">
        <v>4226</v>
      </c>
      <c r="F85" s="67" t="s">
        <v>126</v>
      </c>
      <c r="G85" s="71"/>
      <c r="H85" s="58">
        <v>0</v>
      </c>
      <c r="I85" s="71"/>
      <c r="J85" s="71">
        <v>0</v>
      </c>
      <c r="K85" s="58"/>
      <c r="L85" s="58" t="e">
        <f t="shared" si="3"/>
        <v>#DIV/0!</v>
      </c>
    </row>
    <row r="86" spans="2:12" ht="25.5" x14ac:dyDescent="0.25">
      <c r="B86" s="69"/>
      <c r="C86" s="69"/>
      <c r="D86" s="67">
        <v>424</v>
      </c>
      <c r="E86" s="70"/>
      <c r="F86" s="67" t="s">
        <v>121</v>
      </c>
      <c r="G86" s="71">
        <v>19241.669999999998</v>
      </c>
      <c r="H86" s="58">
        <v>37251.17</v>
      </c>
      <c r="I86" s="71"/>
      <c r="J86" s="71">
        <v>44887.42</v>
      </c>
      <c r="K86" s="58">
        <f t="shared" si="2"/>
        <v>233.28235023259415</v>
      </c>
      <c r="L86" s="58">
        <f t="shared" si="3"/>
        <v>120.49935612760621</v>
      </c>
    </row>
    <row r="87" spans="2:12" x14ac:dyDescent="0.25">
      <c r="B87" s="69"/>
      <c r="C87" s="69"/>
      <c r="D87" s="61"/>
      <c r="E87" s="65">
        <v>4241</v>
      </c>
      <c r="F87" s="61" t="s">
        <v>122</v>
      </c>
      <c r="G87" s="58">
        <v>731.61</v>
      </c>
      <c r="H87" s="58">
        <v>1300</v>
      </c>
      <c r="I87" s="71"/>
      <c r="J87" s="71">
        <v>1059.68</v>
      </c>
      <c r="K87" s="58">
        <f t="shared" si="2"/>
        <v>144.8421973455803</v>
      </c>
      <c r="L87" s="58">
        <f t="shared" si="3"/>
        <v>81.51384615384616</v>
      </c>
    </row>
    <row r="88" spans="2:12" x14ac:dyDescent="0.25">
      <c r="B88" s="61"/>
      <c r="C88" s="61"/>
      <c r="D88" s="61"/>
      <c r="E88" s="65">
        <v>4243</v>
      </c>
      <c r="F88" s="61" t="s">
        <v>123</v>
      </c>
      <c r="G88" s="58">
        <v>18510.060000000001</v>
      </c>
      <c r="H88" s="58">
        <v>35951.17</v>
      </c>
      <c r="I88" s="58"/>
      <c r="J88" s="58">
        <v>43827.74</v>
      </c>
      <c r="K88" s="58">
        <f t="shared" si="2"/>
        <v>236.77794669493233</v>
      </c>
      <c r="L88" s="58">
        <f t="shared" si="3"/>
        <v>121.90907834153937</v>
      </c>
    </row>
    <row r="89" spans="2:12" x14ac:dyDescent="0.25">
      <c r="B89" s="61"/>
      <c r="C89" s="61"/>
      <c r="D89" s="61">
        <v>426</v>
      </c>
      <c r="E89" s="65"/>
      <c r="F89" s="61" t="s">
        <v>125</v>
      </c>
      <c r="G89" s="58">
        <v>2647.01</v>
      </c>
      <c r="H89" s="58">
        <v>46532.47</v>
      </c>
      <c r="I89" s="58"/>
      <c r="J89" s="58">
        <v>25207.47</v>
      </c>
      <c r="K89" s="58">
        <f t="shared" si="2"/>
        <v>952.29976464010326</v>
      </c>
      <c r="L89" s="58">
        <f t="shared" si="3"/>
        <v>54.171785851900836</v>
      </c>
    </row>
    <row r="90" spans="2:12" x14ac:dyDescent="0.25">
      <c r="B90" s="28"/>
      <c r="C90" s="28"/>
      <c r="D90" s="28"/>
      <c r="E90" s="65">
        <v>4263</v>
      </c>
      <c r="F90" s="61" t="s">
        <v>124</v>
      </c>
      <c r="G90" s="58">
        <v>2647.01</v>
      </c>
      <c r="H90" s="58">
        <v>46532.47</v>
      </c>
      <c r="I90" s="28"/>
      <c r="J90" s="58">
        <v>25207.47</v>
      </c>
      <c r="K90" s="58">
        <f t="shared" si="2"/>
        <v>952.29976464010326</v>
      </c>
      <c r="L90" s="58">
        <f t="shared" si="3"/>
        <v>54.171785851900836</v>
      </c>
    </row>
    <row r="91" spans="2:12" x14ac:dyDescent="0.25">
      <c r="B91" s="28"/>
      <c r="C91" s="28"/>
      <c r="D91" s="28"/>
      <c r="E91" s="28"/>
      <c r="F91" s="28"/>
      <c r="G91" s="28"/>
      <c r="H91" s="28"/>
      <c r="I91" s="28"/>
      <c r="J91" s="28"/>
      <c r="K91" s="58"/>
      <c r="L91" s="28"/>
    </row>
  </sheetData>
  <mergeCells count="10">
    <mergeCell ref="B1:L1"/>
    <mergeCell ref="B2:L2"/>
    <mergeCell ref="B4:L4"/>
    <mergeCell ref="B6:L6"/>
    <mergeCell ref="B34:F34"/>
    <mergeCell ref="B9:F9"/>
    <mergeCell ref="B8:F8"/>
    <mergeCell ref="B7:L7"/>
    <mergeCell ref="B5:L5"/>
    <mergeCell ref="B3:L3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42"/>
  <sheetViews>
    <sheetView workbookViewId="0">
      <selection activeCell="F12" sqref="F12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9" t="s">
        <v>42</v>
      </c>
      <c r="C2" s="129"/>
      <c r="D2" s="129"/>
      <c r="E2" s="129"/>
      <c r="F2" s="129"/>
      <c r="G2" s="129"/>
      <c r="H2" s="129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33.75" customHeight="1" x14ac:dyDescent="0.25">
      <c r="B4" s="36" t="s">
        <v>8</v>
      </c>
      <c r="C4" s="36" t="s">
        <v>129</v>
      </c>
      <c r="D4" s="36" t="s">
        <v>158</v>
      </c>
      <c r="E4" s="36" t="s">
        <v>69</v>
      </c>
      <c r="F4" s="36" t="s">
        <v>159</v>
      </c>
      <c r="G4" s="36" t="s">
        <v>27</v>
      </c>
      <c r="H4" s="36" t="s">
        <v>56</v>
      </c>
    </row>
    <row r="5" spans="2:8" ht="15.75" thickBot="1" x14ac:dyDescent="0.3">
      <c r="B5" s="116">
        <v>1</v>
      </c>
      <c r="C5" s="117">
        <v>2</v>
      </c>
      <c r="D5" s="117">
        <v>3</v>
      </c>
      <c r="E5" s="117">
        <v>4</v>
      </c>
      <c r="F5" s="117">
        <v>5</v>
      </c>
      <c r="G5" s="117" t="s">
        <v>39</v>
      </c>
      <c r="H5" s="117" t="s">
        <v>40</v>
      </c>
    </row>
    <row r="6" spans="2:8" ht="15.75" thickBot="1" x14ac:dyDescent="0.3">
      <c r="B6" s="110" t="s">
        <v>53</v>
      </c>
      <c r="C6" s="121">
        <v>1903864.44</v>
      </c>
      <c r="D6" s="121">
        <f>D9+D12+D15+D18+D21</f>
        <v>2289490.7599999998</v>
      </c>
      <c r="E6" s="122"/>
      <c r="F6" s="123">
        <f>F9+F12+F18+F21</f>
        <v>1795803.54</v>
      </c>
      <c r="G6" s="114">
        <f>F6/C6*100</f>
        <v>94.32412845528016</v>
      </c>
      <c r="H6" s="115">
        <f>F6/D6*100</f>
        <v>78.436810987610201</v>
      </c>
    </row>
    <row r="7" spans="2:8" ht="15.75" thickBot="1" x14ac:dyDescent="0.3">
      <c r="B7" s="106"/>
      <c r="C7" s="118"/>
      <c r="D7" s="118"/>
      <c r="E7" s="119"/>
      <c r="F7" s="120"/>
      <c r="G7" s="114"/>
      <c r="H7" s="115"/>
    </row>
    <row r="8" spans="2:8" ht="15.75" thickBot="1" x14ac:dyDescent="0.3">
      <c r="B8" s="7" t="s">
        <v>19</v>
      </c>
      <c r="C8" s="58">
        <v>1881507.33</v>
      </c>
      <c r="D8" s="56">
        <v>2252889.75</v>
      </c>
      <c r="E8" s="5"/>
      <c r="F8" s="58">
        <v>1754523.27</v>
      </c>
      <c r="G8" s="114">
        <f t="shared" ref="G8:G21" si="0">F8/C8*100</f>
        <v>93.250939925915674</v>
      </c>
      <c r="H8" s="115">
        <f t="shared" ref="H8:H21" si="1">F8/D8*100</f>
        <v>77.87878967446143</v>
      </c>
    </row>
    <row r="9" spans="2:8" ht="15.75" thickBot="1" x14ac:dyDescent="0.3">
      <c r="B9" s="20" t="s">
        <v>20</v>
      </c>
      <c r="C9" s="58">
        <v>1881507.33</v>
      </c>
      <c r="D9" s="56">
        <v>2252889.75</v>
      </c>
      <c r="E9" s="5"/>
      <c r="F9" s="58">
        <v>1754523.27</v>
      </c>
      <c r="G9" s="114">
        <f t="shared" si="0"/>
        <v>93.250939925915674</v>
      </c>
      <c r="H9" s="115">
        <f t="shared" si="1"/>
        <v>77.87878967446143</v>
      </c>
    </row>
    <row r="10" spans="2:8" ht="15.75" thickBot="1" x14ac:dyDescent="0.3">
      <c r="B10" s="20"/>
      <c r="C10" s="58"/>
      <c r="D10" s="56"/>
      <c r="E10" s="5"/>
      <c r="F10" s="58"/>
      <c r="G10" s="114"/>
      <c r="H10" s="115"/>
    </row>
    <row r="11" spans="2:8" ht="15.75" thickBot="1" x14ac:dyDescent="0.3">
      <c r="B11" s="7" t="s">
        <v>25</v>
      </c>
      <c r="C11" s="58">
        <v>6704.55</v>
      </c>
      <c r="D11" s="56">
        <v>1099.79</v>
      </c>
      <c r="E11" s="6"/>
      <c r="F11" s="58">
        <v>975.56</v>
      </c>
      <c r="G11" s="114">
        <f t="shared" si="0"/>
        <v>14.550715558836908</v>
      </c>
      <c r="H11" s="115">
        <f t="shared" si="1"/>
        <v>88.704207166822755</v>
      </c>
    </row>
    <row r="12" spans="2:8" ht="15.75" thickBot="1" x14ac:dyDescent="0.3">
      <c r="B12" s="22" t="s">
        <v>26</v>
      </c>
      <c r="C12" s="58">
        <v>6704.55</v>
      </c>
      <c r="D12" s="56">
        <v>1099.79</v>
      </c>
      <c r="E12" s="6"/>
      <c r="F12" s="58">
        <v>975.56</v>
      </c>
      <c r="G12" s="114">
        <f t="shared" si="0"/>
        <v>14.550715558836908</v>
      </c>
      <c r="H12" s="115">
        <f t="shared" si="1"/>
        <v>88.704207166822755</v>
      </c>
    </row>
    <row r="13" spans="2:8" ht="15.75" thickBot="1" x14ac:dyDescent="0.3">
      <c r="B13" s="22"/>
      <c r="C13" s="58"/>
      <c r="D13" s="56"/>
      <c r="E13" s="6"/>
      <c r="F13" s="58"/>
      <c r="G13" s="114"/>
      <c r="H13" s="115"/>
    </row>
    <row r="14" spans="2:8" ht="15.75" thickBot="1" x14ac:dyDescent="0.3">
      <c r="B14" s="7" t="s">
        <v>173</v>
      </c>
      <c r="C14" s="58">
        <v>0</v>
      </c>
      <c r="D14" s="56">
        <v>10000</v>
      </c>
      <c r="E14" s="6"/>
      <c r="F14" s="58">
        <v>0</v>
      </c>
      <c r="G14" s="114" t="e">
        <f t="shared" si="0"/>
        <v>#DIV/0!</v>
      </c>
      <c r="H14" s="115">
        <f t="shared" si="1"/>
        <v>0</v>
      </c>
    </row>
    <row r="15" spans="2:8" ht="15.75" thickBot="1" x14ac:dyDescent="0.3">
      <c r="B15" s="22" t="s">
        <v>172</v>
      </c>
      <c r="C15" s="58">
        <v>0</v>
      </c>
      <c r="D15" s="58">
        <v>10000</v>
      </c>
      <c r="E15" s="6"/>
      <c r="F15" s="58">
        <v>0</v>
      </c>
      <c r="G15" s="114" t="e">
        <f t="shared" si="0"/>
        <v>#DIV/0!</v>
      </c>
      <c r="H15" s="115">
        <f t="shared" si="1"/>
        <v>0</v>
      </c>
    </row>
    <row r="16" spans="2:8" ht="15.75" thickBot="1" x14ac:dyDescent="0.3">
      <c r="B16" s="22"/>
      <c r="C16" s="58"/>
      <c r="D16" s="58"/>
      <c r="E16" s="6"/>
      <c r="F16" s="58"/>
      <c r="G16" s="114"/>
      <c r="H16" s="115"/>
    </row>
    <row r="17" spans="2:11" ht="15.75" customHeight="1" thickBot="1" x14ac:dyDescent="0.3">
      <c r="B17" s="7" t="s">
        <v>174</v>
      </c>
      <c r="C17" s="58">
        <v>0</v>
      </c>
      <c r="D17" s="58">
        <v>2600.0500000000002</v>
      </c>
      <c r="E17" s="6"/>
      <c r="F17" s="58">
        <v>237.01</v>
      </c>
      <c r="G17" s="114" t="e">
        <f t="shared" si="0"/>
        <v>#DIV/0!</v>
      </c>
      <c r="H17" s="115">
        <f t="shared" si="1"/>
        <v>9.1155939308859431</v>
      </c>
    </row>
    <row r="18" spans="2:11" ht="15.75" customHeight="1" thickBot="1" x14ac:dyDescent="0.3">
      <c r="B18" s="22" t="s">
        <v>175</v>
      </c>
      <c r="C18" s="58">
        <v>0</v>
      </c>
      <c r="D18" s="58">
        <v>2600.0500000000002</v>
      </c>
      <c r="E18" s="6"/>
      <c r="F18" s="58">
        <v>237.01</v>
      </c>
      <c r="G18" s="114" t="e">
        <f t="shared" si="0"/>
        <v>#DIV/0!</v>
      </c>
      <c r="H18" s="115">
        <f t="shared" si="1"/>
        <v>9.1155939308859431</v>
      </c>
    </row>
    <row r="19" spans="2:11" ht="15.75" thickBot="1" x14ac:dyDescent="0.3">
      <c r="B19" s="22"/>
      <c r="C19" s="58"/>
      <c r="D19" s="58"/>
      <c r="E19" s="6"/>
      <c r="F19" s="77"/>
      <c r="G19" s="114"/>
      <c r="H19" s="115"/>
    </row>
    <row r="20" spans="2:11" ht="15.75" thickBot="1" x14ac:dyDescent="0.3">
      <c r="B20" s="7" t="s">
        <v>130</v>
      </c>
      <c r="C20" s="58">
        <v>15652.56</v>
      </c>
      <c r="D20" s="56">
        <v>22901.17</v>
      </c>
      <c r="E20" s="6"/>
      <c r="F20" s="58">
        <v>40067.699999999997</v>
      </c>
      <c r="G20" s="114">
        <f t="shared" si="0"/>
        <v>255.98176911636176</v>
      </c>
      <c r="H20" s="115">
        <f t="shared" si="1"/>
        <v>174.95918330810173</v>
      </c>
    </row>
    <row r="21" spans="2:11" ht="15.75" thickBot="1" x14ac:dyDescent="0.3">
      <c r="B21" s="22" t="s">
        <v>131</v>
      </c>
      <c r="C21" s="58">
        <v>15652.56</v>
      </c>
      <c r="D21" s="56">
        <v>22901.17</v>
      </c>
      <c r="E21" s="6"/>
      <c r="F21" s="58">
        <v>40067.699999999997</v>
      </c>
      <c r="G21" s="114">
        <f t="shared" si="0"/>
        <v>255.98176911636176</v>
      </c>
      <c r="H21" s="115">
        <f t="shared" si="1"/>
        <v>174.95918330810173</v>
      </c>
    </row>
    <row r="22" spans="2:11" ht="15.75" thickBot="1" x14ac:dyDescent="0.3">
      <c r="B22" s="102"/>
      <c r="C22" s="103"/>
      <c r="D22" s="104"/>
      <c r="E22" s="105"/>
      <c r="F22" s="103"/>
      <c r="G22" s="114"/>
      <c r="H22" s="103"/>
    </row>
    <row r="23" spans="2:11" ht="15.75" thickBot="1" x14ac:dyDescent="0.3">
      <c r="B23" s="110" t="s">
        <v>54</v>
      </c>
      <c r="C23" s="111">
        <f>C25+C28+C37</f>
        <v>710737.91</v>
      </c>
      <c r="D23" s="111">
        <f>D26+D29+D32+D35+D38</f>
        <v>2289490.7599999998</v>
      </c>
      <c r="E23" s="112"/>
      <c r="F23" s="113">
        <f>F25+F28+F34+F37</f>
        <v>3063979.71</v>
      </c>
      <c r="G23" s="114">
        <f>F23/C23*100</f>
        <v>431.09839321783187</v>
      </c>
      <c r="H23" s="115">
        <f>F23/D23*100</f>
        <v>133.82800068605653</v>
      </c>
    </row>
    <row r="24" spans="2:11" x14ac:dyDescent="0.25">
      <c r="B24" s="106"/>
      <c r="C24" s="107"/>
      <c r="D24" s="107"/>
      <c r="E24" s="108"/>
      <c r="F24" s="109"/>
      <c r="G24" s="109"/>
      <c r="H24" s="109"/>
    </row>
    <row r="25" spans="2:11" x14ac:dyDescent="0.25">
      <c r="B25" s="7" t="s">
        <v>19</v>
      </c>
      <c r="C25" s="56">
        <v>688332.94</v>
      </c>
      <c r="D25" s="56">
        <v>2252889.75</v>
      </c>
      <c r="E25" s="5"/>
      <c r="F25" s="58">
        <v>3022557.51</v>
      </c>
      <c r="G25" s="58">
        <f>F25/C26*100</f>
        <v>439.11272210799615</v>
      </c>
      <c r="H25" s="109">
        <f>F25/D25*100</f>
        <v>134.16357857724728</v>
      </c>
    </row>
    <row r="26" spans="2:11" x14ac:dyDescent="0.25">
      <c r="B26" s="20" t="s">
        <v>20</v>
      </c>
      <c r="C26" s="56">
        <v>688332.94</v>
      </c>
      <c r="D26" s="56">
        <v>2252889.75</v>
      </c>
      <c r="E26" s="6"/>
      <c r="F26" s="58">
        <v>3022557.51</v>
      </c>
      <c r="G26" s="58" t="e">
        <f t="shared" ref="G26:G38" si="2">F26/C27*100</f>
        <v>#DIV/0!</v>
      </c>
      <c r="H26" s="109">
        <f t="shared" ref="H26:H37" si="3">F26/D26*100</f>
        <v>134.16357857724728</v>
      </c>
    </row>
    <row r="27" spans="2:11" x14ac:dyDescent="0.25">
      <c r="B27" s="20"/>
      <c r="C27" s="56"/>
      <c r="D27" s="56"/>
      <c r="E27" s="6"/>
      <c r="F27" s="58"/>
      <c r="G27" s="58"/>
      <c r="H27" s="109"/>
    </row>
    <row r="28" spans="2:11" ht="15" customHeight="1" x14ac:dyDescent="0.25">
      <c r="B28" s="7" t="s">
        <v>25</v>
      </c>
      <c r="C28" s="56">
        <v>6752.41</v>
      </c>
      <c r="D28" s="56">
        <v>1099.79</v>
      </c>
      <c r="E28" s="6"/>
      <c r="F28" s="58">
        <v>992.48</v>
      </c>
      <c r="G28" s="58">
        <f t="shared" si="2"/>
        <v>14.69815962004677</v>
      </c>
      <c r="H28" s="109">
        <f t="shared" si="3"/>
        <v>90.24268269396886</v>
      </c>
      <c r="I28" s="30"/>
      <c r="J28" s="30"/>
      <c r="K28" s="30"/>
    </row>
    <row r="29" spans="2:11" x14ac:dyDescent="0.25">
      <c r="B29" s="22" t="s">
        <v>26</v>
      </c>
      <c r="C29" s="56">
        <v>6752.41</v>
      </c>
      <c r="D29" s="56">
        <v>1099.79</v>
      </c>
      <c r="E29" s="6"/>
      <c r="F29" s="58">
        <v>992.48</v>
      </c>
      <c r="G29" s="58" t="e">
        <f t="shared" si="2"/>
        <v>#DIV/0!</v>
      </c>
      <c r="H29" s="109">
        <f t="shared" si="3"/>
        <v>90.24268269396886</v>
      </c>
      <c r="I29" s="30"/>
      <c r="J29" s="30"/>
      <c r="K29" s="30"/>
    </row>
    <row r="30" spans="2:11" x14ac:dyDescent="0.25">
      <c r="B30" s="22"/>
      <c r="C30" s="56"/>
      <c r="D30" s="56"/>
      <c r="E30" s="6"/>
      <c r="F30" s="58"/>
      <c r="G30" s="58"/>
      <c r="H30" s="109"/>
      <c r="I30" s="30"/>
      <c r="J30" s="30"/>
      <c r="K30" s="30"/>
    </row>
    <row r="31" spans="2:11" x14ac:dyDescent="0.25">
      <c r="B31" s="7" t="s">
        <v>173</v>
      </c>
      <c r="C31" s="56">
        <v>0</v>
      </c>
      <c r="D31" s="56">
        <v>10000</v>
      </c>
      <c r="E31" s="6"/>
      <c r="F31" s="58">
        <v>0</v>
      </c>
      <c r="G31" s="58" t="e">
        <f t="shared" si="2"/>
        <v>#DIV/0!</v>
      </c>
      <c r="H31" s="109">
        <f t="shared" si="3"/>
        <v>0</v>
      </c>
    </row>
    <row r="32" spans="2:11" x14ac:dyDescent="0.25">
      <c r="B32" s="22" t="s">
        <v>172</v>
      </c>
      <c r="C32" s="56">
        <v>0</v>
      </c>
      <c r="D32" s="56">
        <v>10000</v>
      </c>
      <c r="E32" s="6"/>
      <c r="F32" s="58">
        <v>0</v>
      </c>
      <c r="G32" s="58" t="e">
        <f t="shared" si="2"/>
        <v>#DIV/0!</v>
      </c>
      <c r="H32" s="109">
        <f t="shared" si="3"/>
        <v>0</v>
      </c>
    </row>
    <row r="33" spans="2:8" x14ac:dyDescent="0.25">
      <c r="B33" s="22"/>
      <c r="C33" s="56"/>
      <c r="D33" s="56"/>
      <c r="E33" s="6"/>
      <c r="F33" s="58"/>
      <c r="G33" s="58"/>
      <c r="H33" s="109"/>
    </row>
    <row r="34" spans="2:8" x14ac:dyDescent="0.25">
      <c r="B34" s="7" t="s">
        <v>174</v>
      </c>
      <c r="C34" s="56">
        <v>0</v>
      </c>
      <c r="D34" s="56">
        <v>2600.0500000000002</v>
      </c>
      <c r="E34" s="6"/>
      <c r="F34" s="58">
        <v>362.02</v>
      </c>
      <c r="G34" s="58" t="e">
        <f t="shared" si="2"/>
        <v>#DIV/0!</v>
      </c>
      <c r="H34" s="109">
        <f t="shared" si="3"/>
        <v>13.923578392723215</v>
      </c>
    </row>
    <row r="35" spans="2:8" x14ac:dyDescent="0.25">
      <c r="B35" s="22" t="s">
        <v>175</v>
      </c>
      <c r="C35" s="56">
        <v>0</v>
      </c>
      <c r="D35" s="56">
        <v>2600.0500000000002</v>
      </c>
      <c r="E35" s="6"/>
      <c r="F35" s="58">
        <v>362.02</v>
      </c>
      <c r="G35" s="58" t="e">
        <f t="shared" si="2"/>
        <v>#DIV/0!</v>
      </c>
      <c r="H35" s="109">
        <f t="shared" si="3"/>
        <v>13.923578392723215</v>
      </c>
    </row>
    <row r="36" spans="2:8" x14ac:dyDescent="0.25">
      <c r="B36" s="22"/>
      <c r="C36" s="56"/>
      <c r="D36" s="56"/>
      <c r="E36" s="6"/>
      <c r="F36" s="58"/>
      <c r="G36" s="58"/>
      <c r="H36" s="109"/>
    </row>
    <row r="37" spans="2:8" x14ac:dyDescent="0.25">
      <c r="B37" s="7" t="s">
        <v>130</v>
      </c>
      <c r="C37" s="58">
        <v>15652.56</v>
      </c>
      <c r="D37" s="56">
        <v>22901.17</v>
      </c>
      <c r="E37" s="6"/>
      <c r="F37" s="58">
        <v>40067.699999999997</v>
      </c>
      <c r="G37" s="58">
        <f t="shared" si="2"/>
        <v>255.98176911636176</v>
      </c>
      <c r="H37" s="109">
        <f t="shared" si="3"/>
        <v>174.95918330810173</v>
      </c>
    </row>
    <row r="38" spans="2:8" x14ac:dyDescent="0.25">
      <c r="B38" s="22" t="s">
        <v>131</v>
      </c>
      <c r="C38" s="58">
        <v>15652.56</v>
      </c>
      <c r="D38" s="56">
        <v>22901.17</v>
      </c>
      <c r="E38" s="28"/>
      <c r="F38" s="58">
        <v>40067.699999999997</v>
      </c>
      <c r="G38" s="58" t="e">
        <f t="shared" si="2"/>
        <v>#DIV/0!</v>
      </c>
      <c r="H38" s="28"/>
    </row>
    <row r="39" spans="2:8" x14ac:dyDescent="0.25">
      <c r="E39" s="30"/>
      <c r="F39" s="30"/>
      <c r="G39" s="30"/>
      <c r="H39" s="30"/>
    </row>
    <row r="40" spans="2:8" x14ac:dyDescent="0.25">
      <c r="B40" s="30"/>
      <c r="C40" s="30"/>
      <c r="D40" s="30"/>
      <c r="E40" s="30"/>
      <c r="F40" s="30"/>
      <c r="G40" s="30"/>
      <c r="H40" s="30"/>
    </row>
    <row r="41" spans="2:8" x14ac:dyDescent="0.25">
      <c r="B41" s="30"/>
      <c r="C41" s="30"/>
      <c r="D41" s="30"/>
      <c r="E41" s="30"/>
      <c r="F41" s="30"/>
      <c r="G41" s="30"/>
      <c r="H41" s="30"/>
    </row>
    <row r="42" spans="2:8" x14ac:dyDescent="0.25">
      <c r="B42" s="30"/>
      <c r="C42" s="30"/>
      <c r="D42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3"/>
  <sheetViews>
    <sheetView workbookViewId="0">
      <selection activeCell="B1" sqref="B1:H1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9" t="s">
        <v>43</v>
      </c>
      <c r="C2" s="129"/>
      <c r="D2" s="129"/>
      <c r="E2" s="129"/>
      <c r="F2" s="129"/>
      <c r="G2" s="129"/>
      <c r="H2" s="129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25.5" x14ac:dyDescent="0.25">
      <c r="B4" s="36" t="s">
        <v>8</v>
      </c>
      <c r="C4" s="36" t="s">
        <v>135</v>
      </c>
      <c r="D4" s="36" t="s">
        <v>158</v>
      </c>
      <c r="E4" s="36" t="s">
        <v>69</v>
      </c>
      <c r="F4" s="36" t="s">
        <v>170</v>
      </c>
      <c r="G4" s="36" t="s">
        <v>27</v>
      </c>
      <c r="H4" s="36" t="s">
        <v>56</v>
      </c>
    </row>
    <row r="5" spans="2:8" x14ac:dyDescent="0.25">
      <c r="B5" s="40">
        <v>1</v>
      </c>
      <c r="C5" s="40">
        <v>2</v>
      </c>
      <c r="D5" s="40">
        <v>3</v>
      </c>
      <c r="E5" s="40">
        <v>4</v>
      </c>
      <c r="F5" s="40">
        <v>5</v>
      </c>
      <c r="G5" s="40" t="s">
        <v>39</v>
      </c>
      <c r="H5" s="40" t="s">
        <v>40</v>
      </c>
    </row>
    <row r="6" spans="2:8" ht="15.75" customHeight="1" x14ac:dyDescent="0.25">
      <c r="B6" s="7" t="s">
        <v>54</v>
      </c>
      <c r="C6" s="76">
        <v>710737.91</v>
      </c>
      <c r="D6" s="76">
        <v>2289490.7599999998</v>
      </c>
      <c r="E6" s="5"/>
      <c r="F6" s="77">
        <v>3063979.71</v>
      </c>
      <c r="G6" s="58">
        <f>F6/C6*100</f>
        <v>431.09839321783187</v>
      </c>
      <c r="H6" s="58">
        <f>F6/D6*100</f>
        <v>133.82800068605653</v>
      </c>
    </row>
    <row r="7" spans="2:8" ht="15.75" customHeight="1" x14ac:dyDescent="0.25">
      <c r="B7" s="7" t="s">
        <v>132</v>
      </c>
      <c r="C7" s="56">
        <v>710737.91</v>
      </c>
      <c r="D7" s="56">
        <v>2289490.7599999998</v>
      </c>
      <c r="E7" s="56"/>
      <c r="F7" s="58">
        <v>3063979.71</v>
      </c>
      <c r="G7" s="58">
        <f t="shared" ref="G7:G9" si="0">F7/C7*100</f>
        <v>431.09839321783187</v>
      </c>
      <c r="H7" s="58">
        <f t="shared" ref="H7:H9" si="1">F7/D7*100</f>
        <v>133.82800068605653</v>
      </c>
    </row>
    <row r="8" spans="2:8" x14ac:dyDescent="0.25">
      <c r="B8" s="13" t="s">
        <v>133</v>
      </c>
      <c r="C8" s="56">
        <v>710737.91</v>
      </c>
      <c r="D8" s="56">
        <v>2289490.7599999998</v>
      </c>
      <c r="E8" s="56"/>
      <c r="F8" s="58">
        <v>3063979.71</v>
      </c>
      <c r="G8" s="58">
        <f t="shared" si="0"/>
        <v>431.09839321783187</v>
      </c>
      <c r="H8" s="58">
        <f t="shared" si="1"/>
        <v>133.82800068605653</v>
      </c>
    </row>
    <row r="9" spans="2:8" x14ac:dyDescent="0.25">
      <c r="B9" s="19" t="s">
        <v>134</v>
      </c>
      <c r="C9" s="56">
        <v>710737.91</v>
      </c>
      <c r="D9" s="56">
        <v>2289490.7599999998</v>
      </c>
      <c r="E9" s="75"/>
      <c r="F9" s="58">
        <v>3063979.71</v>
      </c>
      <c r="G9" s="58">
        <f t="shared" si="0"/>
        <v>431.09839321783187</v>
      </c>
      <c r="H9" s="58">
        <f t="shared" si="1"/>
        <v>133.82800068605653</v>
      </c>
    </row>
    <row r="11" spans="2:8" x14ac:dyDescent="0.25">
      <c r="B11" s="30"/>
      <c r="C11" s="30"/>
      <c r="D11" s="30"/>
      <c r="E11" s="30"/>
      <c r="F11" s="30"/>
      <c r="G11" s="30"/>
      <c r="H11" s="30"/>
    </row>
    <row r="12" spans="2:8" x14ac:dyDescent="0.25">
      <c r="B12" s="30"/>
      <c r="C12" s="30"/>
      <c r="D12" s="30"/>
      <c r="E12" s="30"/>
      <c r="F12" s="30"/>
      <c r="G12" s="30"/>
      <c r="H12" s="30"/>
    </row>
    <row r="13" spans="2:8" x14ac:dyDescent="0.25">
      <c r="B13" s="30"/>
      <c r="C13" s="30"/>
      <c r="D13" s="30"/>
      <c r="E13" s="30"/>
      <c r="F13" s="30"/>
      <c r="G13" s="30"/>
      <c r="H13" s="30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9" t="s">
        <v>12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2:12" ht="18" x14ac:dyDescent="0.25">
      <c r="B3" s="54"/>
      <c r="C3" s="54"/>
      <c r="D3" s="54"/>
      <c r="E3" s="54"/>
      <c r="F3" s="54"/>
      <c r="G3" s="54"/>
      <c r="H3" s="54"/>
      <c r="I3" s="54"/>
      <c r="J3" s="55"/>
      <c r="K3" s="55"/>
      <c r="L3" s="55"/>
    </row>
    <row r="4" spans="2:12" ht="18" customHeight="1" x14ac:dyDescent="0.25">
      <c r="B4" s="129" t="s">
        <v>59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2:12" ht="15.75" customHeight="1" x14ac:dyDescent="0.25">
      <c r="B5" s="129" t="s">
        <v>44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</row>
    <row r="6" spans="2:12" ht="18" x14ac:dyDescent="0.25">
      <c r="B6" s="54"/>
      <c r="C6" s="54"/>
      <c r="D6" s="54"/>
      <c r="E6" s="54"/>
      <c r="F6" s="54"/>
      <c r="G6" s="54"/>
      <c r="H6" s="54"/>
      <c r="I6" s="54"/>
      <c r="J6" s="55"/>
      <c r="K6" s="55"/>
      <c r="L6" s="55"/>
    </row>
    <row r="7" spans="2:12" ht="25.5" customHeight="1" x14ac:dyDescent="0.25">
      <c r="B7" s="157" t="s">
        <v>8</v>
      </c>
      <c r="C7" s="158"/>
      <c r="D7" s="158"/>
      <c r="E7" s="158"/>
      <c r="F7" s="159"/>
      <c r="G7" s="41" t="s">
        <v>73</v>
      </c>
      <c r="H7" s="41" t="s">
        <v>68</v>
      </c>
      <c r="I7" s="41" t="s">
        <v>69</v>
      </c>
      <c r="J7" s="41" t="s">
        <v>70</v>
      </c>
      <c r="K7" s="41" t="s">
        <v>27</v>
      </c>
      <c r="L7" s="41" t="s">
        <v>56</v>
      </c>
    </row>
    <row r="8" spans="2:12" x14ac:dyDescent="0.25">
      <c r="B8" s="157">
        <v>1</v>
      </c>
      <c r="C8" s="158"/>
      <c r="D8" s="158"/>
      <c r="E8" s="158"/>
      <c r="F8" s="159"/>
      <c r="G8" s="42">
        <v>2</v>
      </c>
      <c r="H8" s="42">
        <v>3</v>
      </c>
      <c r="I8" s="42">
        <v>4</v>
      </c>
      <c r="J8" s="42">
        <v>5</v>
      </c>
      <c r="K8" s="42" t="s">
        <v>39</v>
      </c>
      <c r="L8" s="42" t="s">
        <v>40</v>
      </c>
    </row>
    <row r="9" spans="2:12" ht="25.5" x14ac:dyDescent="0.25">
      <c r="B9" s="7">
        <v>8</v>
      </c>
      <c r="C9" s="7"/>
      <c r="D9" s="7"/>
      <c r="E9" s="7"/>
      <c r="F9" s="7" t="s">
        <v>9</v>
      </c>
      <c r="G9" s="5"/>
      <c r="H9" s="5"/>
      <c r="I9" s="5"/>
      <c r="J9" s="28"/>
      <c r="K9" s="28"/>
      <c r="L9" s="28"/>
    </row>
    <row r="10" spans="2:12" x14ac:dyDescent="0.25">
      <c r="B10" s="7"/>
      <c r="C10" s="11">
        <v>84</v>
      </c>
      <c r="D10" s="11"/>
      <c r="E10" s="11"/>
      <c r="F10" s="11" t="s">
        <v>14</v>
      </c>
      <c r="G10" s="5"/>
      <c r="H10" s="5"/>
      <c r="I10" s="5"/>
      <c r="J10" s="28"/>
      <c r="K10" s="28"/>
      <c r="L10" s="28"/>
    </row>
    <row r="11" spans="2:12" ht="51" x14ac:dyDescent="0.25">
      <c r="B11" s="8"/>
      <c r="C11" s="8"/>
      <c r="D11" s="8">
        <v>841</v>
      </c>
      <c r="E11" s="8"/>
      <c r="F11" s="23" t="s">
        <v>45</v>
      </c>
      <c r="G11" s="5"/>
      <c r="H11" s="5"/>
      <c r="I11" s="5"/>
      <c r="J11" s="28"/>
      <c r="K11" s="28"/>
      <c r="L11" s="28"/>
    </row>
    <row r="12" spans="2:12" ht="25.5" x14ac:dyDescent="0.25">
      <c r="B12" s="8"/>
      <c r="C12" s="8"/>
      <c r="D12" s="8"/>
      <c r="E12" s="8">
        <v>8413</v>
      </c>
      <c r="F12" s="23" t="s">
        <v>46</v>
      </c>
      <c r="G12" s="5"/>
      <c r="H12" s="5"/>
      <c r="I12" s="5"/>
      <c r="J12" s="28"/>
      <c r="K12" s="28"/>
      <c r="L12" s="28"/>
    </row>
    <row r="13" spans="2:12" x14ac:dyDescent="0.25">
      <c r="B13" s="8"/>
      <c r="C13" s="8"/>
      <c r="D13" s="8"/>
      <c r="E13" s="9" t="s">
        <v>22</v>
      </c>
      <c r="F13" s="13"/>
      <c r="G13" s="5"/>
      <c r="H13" s="5"/>
      <c r="I13" s="5"/>
      <c r="J13" s="28"/>
      <c r="K13" s="28"/>
      <c r="L13" s="28"/>
    </row>
    <row r="14" spans="2:12" ht="25.5" x14ac:dyDescent="0.25">
      <c r="B14" s="10">
        <v>5</v>
      </c>
      <c r="C14" s="10"/>
      <c r="D14" s="10"/>
      <c r="E14" s="10"/>
      <c r="F14" s="14" t="s">
        <v>10</v>
      </c>
      <c r="G14" s="5"/>
      <c r="H14" s="5"/>
      <c r="I14" s="5"/>
      <c r="J14" s="28"/>
      <c r="K14" s="28"/>
      <c r="L14" s="28"/>
    </row>
    <row r="15" spans="2:12" ht="25.5" x14ac:dyDescent="0.25">
      <c r="B15" s="11"/>
      <c r="C15" s="11">
        <v>54</v>
      </c>
      <c r="D15" s="11"/>
      <c r="E15" s="11"/>
      <c r="F15" s="15" t="s">
        <v>15</v>
      </c>
      <c r="G15" s="5"/>
      <c r="H15" s="5"/>
      <c r="I15" s="6"/>
      <c r="J15" s="28"/>
      <c r="K15" s="28"/>
      <c r="L15" s="28"/>
    </row>
    <row r="16" spans="2:12" ht="63.75" x14ac:dyDescent="0.25">
      <c r="B16" s="11"/>
      <c r="C16" s="11"/>
      <c r="D16" s="11">
        <v>541</v>
      </c>
      <c r="E16" s="23"/>
      <c r="F16" s="23" t="s">
        <v>47</v>
      </c>
      <c r="G16" s="5"/>
      <c r="H16" s="5"/>
      <c r="I16" s="6"/>
      <c r="J16" s="28"/>
      <c r="K16" s="28"/>
      <c r="L16" s="28"/>
    </row>
    <row r="17" spans="2:12" ht="38.25" x14ac:dyDescent="0.25">
      <c r="B17" s="11"/>
      <c r="C17" s="11"/>
      <c r="D17" s="11"/>
      <c r="E17" s="23">
        <v>5413</v>
      </c>
      <c r="F17" s="23" t="s">
        <v>48</v>
      </c>
      <c r="G17" s="5"/>
      <c r="H17" s="5"/>
      <c r="I17" s="6"/>
      <c r="J17" s="28"/>
      <c r="K17" s="28"/>
      <c r="L17" s="28"/>
    </row>
    <row r="18" spans="2:12" x14ac:dyDescent="0.25">
      <c r="B18" s="12"/>
      <c r="C18" s="10"/>
      <c r="D18" s="10"/>
      <c r="E18" s="10"/>
      <c r="F18" s="14" t="s">
        <v>22</v>
      </c>
      <c r="G18" s="5"/>
      <c r="H18" s="5"/>
      <c r="I18" s="5"/>
      <c r="J18" s="28"/>
      <c r="K18" s="28"/>
      <c r="L18" s="28"/>
    </row>
    <row r="20" spans="2:12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</row>
    <row r="21" spans="2:12" x14ac:dyDescent="0.25"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</row>
    <row r="22" spans="2:12" x14ac:dyDescent="0.25"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9" t="s">
        <v>49</v>
      </c>
      <c r="C2" s="129"/>
      <c r="D2" s="129"/>
      <c r="E2" s="129"/>
      <c r="F2" s="129"/>
      <c r="G2" s="129"/>
      <c r="H2" s="129"/>
    </row>
    <row r="3" spans="2:8" ht="18" x14ac:dyDescent="0.25">
      <c r="B3" s="54"/>
      <c r="C3" s="54"/>
      <c r="D3" s="54"/>
      <c r="E3" s="54"/>
      <c r="F3" s="55"/>
      <c r="G3" s="55"/>
      <c r="H3" s="55"/>
    </row>
    <row r="4" spans="2:8" ht="25.5" x14ac:dyDescent="0.25">
      <c r="B4" s="36" t="s">
        <v>8</v>
      </c>
      <c r="C4" s="36" t="s">
        <v>73</v>
      </c>
      <c r="D4" s="36" t="s">
        <v>68</v>
      </c>
      <c r="E4" s="36" t="s">
        <v>69</v>
      </c>
      <c r="F4" s="36" t="s">
        <v>70</v>
      </c>
      <c r="G4" s="36" t="s">
        <v>27</v>
      </c>
      <c r="H4" s="36" t="s">
        <v>56</v>
      </c>
    </row>
    <row r="5" spans="2:8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 t="s">
        <v>39</v>
      </c>
      <c r="H5" s="36" t="s">
        <v>40</v>
      </c>
    </row>
    <row r="6" spans="2:8" x14ac:dyDescent="0.25">
      <c r="B6" s="7" t="s">
        <v>51</v>
      </c>
      <c r="C6" s="5"/>
      <c r="D6" s="5"/>
      <c r="E6" s="6"/>
      <c r="F6" s="28"/>
      <c r="G6" s="28"/>
      <c r="H6" s="28"/>
    </row>
    <row r="7" spans="2:8" x14ac:dyDescent="0.25">
      <c r="B7" s="7" t="s">
        <v>19</v>
      </c>
      <c r="C7" s="5"/>
      <c r="D7" s="5"/>
      <c r="E7" s="5"/>
      <c r="F7" s="28"/>
      <c r="G7" s="28"/>
      <c r="H7" s="28"/>
    </row>
    <row r="8" spans="2:8" x14ac:dyDescent="0.25">
      <c r="B8" s="20" t="s">
        <v>20</v>
      </c>
      <c r="C8" s="5"/>
      <c r="D8" s="5"/>
      <c r="E8" s="5"/>
      <c r="F8" s="28"/>
      <c r="G8" s="28"/>
      <c r="H8" s="28"/>
    </row>
    <row r="9" spans="2:8" x14ac:dyDescent="0.25">
      <c r="B9" s="21" t="s">
        <v>21</v>
      </c>
      <c r="C9" s="5"/>
      <c r="D9" s="5"/>
      <c r="E9" s="5"/>
      <c r="F9" s="28"/>
      <c r="G9" s="28"/>
      <c r="H9" s="28"/>
    </row>
    <row r="10" spans="2:8" x14ac:dyDescent="0.25">
      <c r="B10" s="21" t="s">
        <v>22</v>
      </c>
      <c r="C10" s="5"/>
      <c r="D10" s="5"/>
      <c r="E10" s="5"/>
      <c r="F10" s="28"/>
      <c r="G10" s="28"/>
      <c r="H10" s="28"/>
    </row>
    <row r="11" spans="2:8" x14ac:dyDescent="0.25">
      <c r="B11" s="7" t="s">
        <v>23</v>
      </c>
      <c r="C11" s="5"/>
      <c r="D11" s="5"/>
      <c r="E11" s="6"/>
      <c r="F11" s="28"/>
      <c r="G11" s="28"/>
      <c r="H11" s="28"/>
    </row>
    <row r="12" spans="2:8" x14ac:dyDescent="0.25">
      <c r="B12" s="22" t="s">
        <v>24</v>
      </c>
      <c r="C12" s="5"/>
      <c r="D12" s="5"/>
      <c r="E12" s="6"/>
      <c r="F12" s="28"/>
      <c r="G12" s="28"/>
      <c r="H12" s="28"/>
    </row>
    <row r="13" spans="2:8" x14ac:dyDescent="0.25">
      <c r="B13" s="7" t="s">
        <v>25</v>
      </c>
      <c r="C13" s="5"/>
      <c r="D13" s="5"/>
      <c r="E13" s="6"/>
      <c r="F13" s="28"/>
      <c r="G13" s="28"/>
      <c r="H13" s="28"/>
    </row>
    <row r="14" spans="2:8" x14ac:dyDescent="0.25">
      <c r="B14" s="22" t="s">
        <v>26</v>
      </c>
      <c r="C14" s="5"/>
      <c r="D14" s="5"/>
      <c r="E14" s="6"/>
      <c r="F14" s="28"/>
      <c r="G14" s="28"/>
      <c r="H14" s="28"/>
    </row>
    <row r="15" spans="2:8" x14ac:dyDescent="0.25">
      <c r="B15" s="11" t="s">
        <v>16</v>
      </c>
      <c r="C15" s="5"/>
      <c r="D15" s="5"/>
      <c r="E15" s="6"/>
      <c r="F15" s="28"/>
      <c r="G15" s="28"/>
      <c r="H15" s="28"/>
    </row>
    <row r="16" spans="2:8" x14ac:dyDescent="0.25">
      <c r="B16" s="22"/>
      <c r="C16" s="5"/>
      <c r="D16" s="5"/>
      <c r="E16" s="6"/>
      <c r="F16" s="28"/>
      <c r="G16" s="28"/>
      <c r="H16" s="28"/>
    </row>
    <row r="17" spans="2:8" ht="15.75" customHeight="1" x14ac:dyDescent="0.25">
      <c r="B17" s="7" t="s">
        <v>52</v>
      </c>
      <c r="C17" s="5"/>
      <c r="D17" s="5"/>
      <c r="E17" s="6"/>
      <c r="F17" s="28"/>
      <c r="G17" s="28"/>
      <c r="H17" s="28"/>
    </row>
    <row r="18" spans="2:8" ht="15.75" customHeight="1" x14ac:dyDescent="0.25">
      <c r="B18" s="7" t="s">
        <v>19</v>
      </c>
      <c r="C18" s="5"/>
      <c r="D18" s="5"/>
      <c r="E18" s="5"/>
      <c r="F18" s="28"/>
      <c r="G18" s="28"/>
      <c r="H18" s="28"/>
    </row>
    <row r="19" spans="2:8" x14ac:dyDescent="0.25">
      <c r="B19" s="20" t="s">
        <v>20</v>
      </c>
      <c r="C19" s="5"/>
      <c r="D19" s="5"/>
      <c r="E19" s="5"/>
      <c r="F19" s="28"/>
      <c r="G19" s="28"/>
      <c r="H19" s="28"/>
    </row>
    <row r="20" spans="2:8" x14ac:dyDescent="0.25">
      <c r="B20" s="21" t="s">
        <v>21</v>
      </c>
      <c r="C20" s="5"/>
      <c r="D20" s="5"/>
      <c r="E20" s="5"/>
      <c r="F20" s="28"/>
      <c r="G20" s="28"/>
      <c r="H20" s="28"/>
    </row>
    <row r="21" spans="2:8" x14ac:dyDescent="0.25">
      <c r="B21" s="21" t="s">
        <v>22</v>
      </c>
      <c r="C21" s="5"/>
      <c r="D21" s="5"/>
      <c r="E21" s="5"/>
      <c r="F21" s="28"/>
      <c r="G21" s="28"/>
      <c r="H21" s="28"/>
    </row>
    <row r="22" spans="2:8" x14ac:dyDescent="0.25">
      <c r="B22" s="7" t="s">
        <v>23</v>
      </c>
      <c r="C22" s="5"/>
      <c r="D22" s="5"/>
      <c r="E22" s="6"/>
      <c r="F22" s="28"/>
      <c r="G22" s="28"/>
      <c r="H22" s="28"/>
    </row>
    <row r="23" spans="2:8" x14ac:dyDescent="0.25">
      <c r="B23" s="22" t="s">
        <v>24</v>
      </c>
      <c r="C23" s="5"/>
      <c r="D23" s="5"/>
      <c r="E23" s="6"/>
      <c r="F23" s="28"/>
      <c r="G23" s="28"/>
      <c r="H23" s="28"/>
    </row>
    <row r="24" spans="2:8" x14ac:dyDescent="0.25">
      <c r="B24" s="7" t="s">
        <v>25</v>
      </c>
      <c r="C24" s="5"/>
      <c r="D24" s="5"/>
      <c r="E24" s="6"/>
      <c r="F24" s="28"/>
      <c r="G24" s="28"/>
      <c r="H24" s="28"/>
    </row>
    <row r="25" spans="2:8" x14ac:dyDescent="0.25">
      <c r="B25" s="22" t="s">
        <v>26</v>
      </c>
      <c r="C25" s="5"/>
      <c r="D25" s="5"/>
      <c r="E25" s="6"/>
      <c r="F25" s="28"/>
      <c r="G25" s="28"/>
      <c r="H25" s="28"/>
    </row>
    <row r="26" spans="2:8" x14ac:dyDescent="0.25">
      <c r="B26" s="11" t="s">
        <v>16</v>
      </c>
      <c r="C26" s="5"/>
      <c r="D26" s="5"/>
      <c r="E26" s="6"/>
      <c r="F26" s="28"/>
      <c r="G26" s="28"/>
      <c r="H26" s="28"/>
    </row>
    <row r="28" spans="2:8" x14ac:dyDescent="0.25">
      <c r="B28" s="45"/>
      <c r="C28" s="45"/>
      <c r="D28" s="45"/>
      <c r="E28" s="45"/>
      <c r="F28" s="45"/>
      <c r="G28" s="45"/>
      <c r="H28" s="4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75"/>
  <sheetViews>
    <sheetView topLeftCell="A28" workbookViewId="0">
      <selection activeCell="F59" sqref="F59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25.42578125" customWidth="1"/>
    <col min="5" max="5" width="39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29" t="s">
        <v>11</v>
      </c>
      <c r="C2" s="129"/>
      <c r="D2" s="129"/>
      <c r="E2" s="129"/>
      <c r="F2" s="129"/>
      <c r="G2" s="129"/>
      <c r="H2" s="129"/>
      <c r="I2" s="129"/>
      <c r="J2" s="24"/>
    </row>
    <row r="3" spans="2:10" ht="18" x14ac:dyDescent="0.25">
      <c r="B3" s="54"/>
      <c r="C3" s="54"/>
      <c r="D3" s="54"/>
      <c r="E3" s="54"/>
      <c r="F3" s="54"/>
      <c r="G3" s="54"/>
      <c r="H3" s="54"/>
      <c r="I3" s="55"/>
      <c r="J3" s="4"/>
    </row>
    <row r="4" spans="2:10" ht="15.75" x14ac:dyDescent="0.25">
      <c r="B4" s="221" t="s">
        <v>61</v>
      </c>
      <c r="C4" s="221"/>
      <c r="D4" s="221"/>
      <c r="E4" s="221"/>
      <c r="F4" s="221"/>
      <c r="G4" s="221"/>
      <c r="H4" s="221"/>
      <c r="I4" s="221"/>
    </row>
    <row r="5" spans="2:10" ht="18" x14ac:dyDescent="0.25">
      <c r="B5" s="54"/>
      <c r="C5" s="54"/>
      <c r="D5" s="54"/>
      <c r="E5" s="54"/>
      <c r="F5" s="54"/>
      <c r="G5" s="54"/>
      <c r="H5" s="54"/>
      <c r="I5" s="55"/>
    </row>
    <row r="6" spans="2:10" ht="25.5" x14ac:dyDescent="0.25">
      <c r="B6" s="157" t="s">
        <v>8</v>
      </c>
      <c r="C6" s="158"/>
      <c r="D6" s="158"/>
      <c r="E6" s="159"/>
      <c r="F6" s="36" t="s">
        <v>156</v>
      </c>
      <c r="G6" s="36" t="s">
        <v>69</v>
      </c>
      <c r="H6" s="36" t="s">
        <v>170</v>
      </c>
      <c r="I6" s="36" t="s">
        <v>56</v>
      </c>
    </row>
    <row r="7" spans="2:10" s="43" customFormat="1" ht="11.25" x14ac:dyDescent="0.2">
      <c r="B7" s="154">
        <v>1</v>
      </c>
      <c r="C7" s="155"/>
      <c r="D7" s="155"/>
      <c r="E7" s="156"/>
      <c r="F7" s="40">
        <v>2</v>
      </c>
      <c r="G7" s="40">
        <v>3</v>
      </c>
      <c r="H7" s="40">
        <v>4</v>
      </c>
      <c r="I7" s="40" t="s">
        <v>50</v>
      </c>
    </row>
    <row r="8" spans="2:10" ht="30" customHeight="1" x14ac:dyDescent="0.25">
      <c r="B8" s="222">
        <v>40682</v>
      </c>
      <c r="C8" s="223"/>
      <c r="D8" s="224"/>
      <c r="E8" s="44" t="s">
        <v>136</v>
      </c>
      <c r="F8" s="84"/>
      <c r="G8" s="56"/>
      <c r="H8" s="56"/>
      <c r="I8" s="56"/>
    </row>
    <row r="9" spans="2:10" ht="30" customHeight="1" x14ac:dyDescent="0.25">
      <c r="B9" s="225" t="s">
        <v>177</v>
      </c>
      <c r="C9" s="226"/>
      <c r="D9" s="227"/>
      <c r="E9" s="85" t="s">
        <v>138</v>
      </c>
      <c r="F9" s="86">
        <v>2800</v>
      </c>
      <c r="G9" s="56"/>
      <c r="H9" s="76">
        <v>1139.68</v>
      </c>
      <c r="I9" s="56">
        <f>H9/F9*100</f>
        <v>40.702857142857148</v>
      </c>
    </row>
    <row r="10" spans="2:10" ht="30" customHeight="1" x14ac:dyDescent="0.25">
      <c r="B10" s="217">
        <v>17</v>
      </c>
      <c r="C10" s="218"/>
      <c r="D10" s="219"/>
      <c r="E10" s="44" t="s">
        <v>139</v>
      </c>
      <c r="F10" s="84"/>
      <c r="G10" s="56"/>
      <c r="H10" s="56"/>
      <c r="I10" s="56"/>
    </row>
    <row r="11" spans="2:10" ht="30" customHeight="1" x14ac:dyDescent="0.25">
      <c r="B11" s="217">
        <v>11</v>
      </c>
      <c r="C11" s="218"/>
      <c r="D11" s="219"/>
      <c r="E11" s="46" t="s">
        <v>137</v>
      </c>
      <c r="F11" s="84">
        <v>2800</v>
      </c>
      <c r="G11" s="56"/>
      <c r="H11" s="56">
        <v>1139.68</v>
      </c>
      <c r="I11" s="56"/>
    </row>
    <row r="12" spans="2:10" ht="30" customHeight="1" x14ac:dyDescent="0.25">
      <c r="B12" s="216">
        <v>42</v>
      </c>
      <c r="C12" s="216"/>
      <c r="D12" s="216"/>
      <c r="E12" s="46" t="s">
        <v>140</v>
      </c>
      <c r="F12" s="84">
        <v>2800</v>
      </c>
      <c r="G12" s="56"/>
      <c r="H12" s="56">
        <f>H13+H14</f>
        <v>1139.68</v>
      </c>
      <c r="I12" s="56"/>
    </row>
    <row r="13" spans="2:10" ht="30" customHeight="1" x14ac:dyDescent="0.25">
      <c r="B13" s="217">
        <v>4241</v>
      </c>
      <c r="C13" s="218"/>
      <c r="D13" s="219"/>
      <c r="E13" s="46" t="s">
        <v>122</v>
      </c>
      <c r="F13" s="84">
        <v>1300</v>
      </c>
      <c r="G13" s="56"/>
      <c r="H13" s="74">
        <v>1059.68</v>
      </c>
      <c r="I13" s="56">
        <f t="shared" ref="I13:I54" si="0">H13/F13*100</f>
        <v>81.51384615384616</v>
      </c>
    </row>
    <row r="14" spans="2:10" ht="30" customHeight="1" x14ac:dyDescent="0.25">
      <c r="B14" s="87">
        <v>4243</v>
      </c>
      <c r="C14" s="88"/>
      <c r="D14" s="89"/>
      <c r="E14" s="90" t="s">
        <v>123</v>
      </c>
      <c r="F14" s="84">
        <v>1500</v>
      </c>
      <c r="G14" s="56"/>
      <c r="H14" s="74">
        <v>80</v>
      </c>
      <c r="I14" s="56">
        <f t="shared" si="0"/>
        <v>5.3333333333333339</v>
      </c>
    </row>
    <row r="15" spans="2:10" ht="30" customHeight="1" x14ac:dyDescent="0.25">
      <c r="B15" s="217">
        <v>5540</v>
      </c>
      <c r="C15" s="218"/>
      <c r="D15" s="219"/>
      <c r="E15" s="44" t="s">
        <v>141</v>
      </c>
      <c r="F15" s="84"/>
      <c r="G15" s="56"/>
      <c r="H15" s="74"/>
      <c r="I15" s="56"/>
    </row>
    <row r="16" spans="2:10" ht="30" customHeight="1" x14ac:dyDescent="0.25">
      <c r="B16" s="220" t="s">
        <v>177</v>
      </c>
      <c r="C16" s="220"/>
      <c r="D16" s="220"/>
      <c r="E16" s="85" t="s">
        <v>142</v>
      </c>
      <c r="F16" s="86">
        <v>11917.3</v>
      </c>
      <c r="G16" s="56"/>
      <c r="H16" s="78">
        <v>11917.3</v>
      </c>
      <c r="I16" s="56">
        <f t="shared" si="0"/>
        <v>100</v>
      </c>
    </row>
    <row r="17" spans="2:9" ht="30" customHeight="1" x14ac:dyDescent="0.25">
      <c r="B17" s="212">
        <v>4</v>
      </c>
      <c r="C17" s="213"/>
      <c r="D17" s="214"/>
      <c r="E17" s="44" t="s">
        <v>143</v>
      </c>
      <c r="F17" s="84"/>
      <c r="G17" s="56"/>
      <c r="H17" s="74"/>
      <c r="I17" s="56"/>
    </row>
    <row r="18" spans="2:9" ht="30" customHeight="1" x14ac:dyDescent="0.25">
      <c r="B18" s="211">
        <v>11</v>
      </c>
      <c r="C18" s="211"/>
      <c r="D18" s="211"/>
      <c r="E18" s="46" t="s">
        <v>137</v>
      </c>
      <c r="F18" s="84">
        <v>11917.3</v>
      </c>
      <c r="G18" s="56"/>
      <c r="H18" s="74"/>
      <c r="I18" s="56"/>
    </row>
    <row r="19" spans="2:9" ht="30" customHeight="1" x14ac:dyDescent="0.25">
      <c r="B19" s="211">
        <v>32</v>
      </c>
      <c r="C19" s="211"/>
      <c r="D19" s="211"/>
      <c r="E19" s="46" t="s">
        <v>13</v>
      </c>
      <c r="F19" s="84">
        <v>11917.3</v>
      </c>
      <c r="G19" s="56"/>
      <c r="H19" s="74"/>
      <c r="I19" s="56"/>
    </row>
    <row r="20" spans="2:9" x14ac:dyDescent="0.25">
      <c r="B20" s="212">
        <v>3237</v>
      </c>
      <c r="C20" s="213"/>
      <c r="D20" s="214"/>
      <c r="E20" s="46" t="s">
        <v>104</v>
      </c>
      <c r="F20" s="84">
        <v>11917.3</v>
      </c>
      <c r="G20" s="56"/>
      <c r="H20" s="74">
        <v>11917.3</v>
      </c>
      <c r="I20" s="56">
        <f t="shared" si="0"/>
        <v>100</v>
      </c>
    </row>
    <row r="21" spans="2:9" x14ac:dyDescent="0.25">
      <c r="B21" s="212">
        <v>5540</v>
      </c>
      <c r="C21" s="213"/>
      <c r="D21" s="214"/>
      <c r="E21" s="44" t="s">
        <v>141</v>
      </c>
      <c r="F21" s="84"/>
      <c r="G21" s="56"/>
      <c r="H21" s="74"/>
      <c r="I21" s="56"/>
    </row>
    <row r="22" spans="2:9" ht="15" customHeight="1" x14ac:dyDescent="0.25">
      <c r="B22" s="215" t="s">
        <v>177</v>
      </c>
      <c r="C22" s="215"/>
      <c r="D22" s="215"/>
      <c r="E22" s="85" t="s">
        <v>144</v>
      </c>
      <c r="F22" s="86">
        <v>8000</v>
      </c>
      <c r="G22" s="56"/>
      <c r="H22" s="78">
        <v>6431.88</v>
      </c>
      <c r="I22" s="56">
        <f t="shared" si="0"/>
        <v>80.398500000000013</v>
      </c>
    </row>
    <row r="23" spans="2:9" x14ac:dyDescent="0.25">
      <c r="B23" s="208">
        <v>17</v>
      </c>
      <c r="C23" s="209"/>
      <c r="D23" s="210"/>
      <c r="E23" s="44" t="s">
        <v>139</v>
      </c>
      <c r="F23" s="84"/>
      <c r="G23" s="56"/>
      <c r="H23" s="74"/>
      <c r="I23" s="56"/>
    </row>
    <row r="24" spans="2:9" x14ac:dyDescent="0.25">
      <c r="B24" s="207">
        <v>11</v>
      </c>
      <c r="C24" s="207"/>
      <c r="D24" s="207"/>
      <c r="E24" s="46" t="s">
        <v>137</v>
      </c>
      <c r="F24" s="84">
        <v>8000</v>
      </c>
      <c r="G24" s="56"/>
      <c r="H24" s="74"/>
      <c r="I24" s="56"/>
    </row>
    <row r="25" spans="2:9" x14ac:dyDescent="0.25">
      <c r="B25" s="207">
        <v>32</v>
      </c>
      <c r="C25" s="207"/>
      <c r="D25" s="207"/>
      <c r="E25" s="46" t="s">
        <v>13</v>
      </c>
      <c r="F25" s="84">
        <v>8000</v>
      </c>
      <c r="G25" s="56"/>
      <c r="H25" s="74"/>
      <c r="I25" s="56"/>
    </row>
    <row r="26" spans="2:9" x14ac:dyDescent="0.25">
      <c r="B26" s="208">
        <v>3221</v>
      </c>
      <c r="C26" s="209"/>
      <c r="D26" s="210"/>
      <c r="E26" s="46" t="s">
        <v>145</v>
      </c>
      <c r="F26" s="84">
        <v>6000</v>
      </c>
      <c r="G26" s="56"/>
      <c r="H26" s="74">
        <v>5933.13</v>
      </c>
      <c r="I26" s="56">
        <f t="shared" si="0"/>
        <v>98.885500000000008</v>
      </c>
    </row>
    <row r="27" spans="2:9" x14ac:dyDescent="0.25">
      <c r="B27" s="208">
        <v>3239</v>
      </c>
      <c r="C27" s="209"/>
      <c r="D27" s="210"/>
      <c r="E27" s="44" t="s">
        <v>106</v>
      </c>
      <c r="F27" s="84">
        <v>2000</v>
      </c>
      <c r="G27" s="56"/>
      <c r="H27" s="74">
        <v>498.75</v>
      </c>
      <c r="I27" s="56">
        <f t="shared" si="0"/>
        <v>24.9375</v>
      </c>
    </row>
    <row r="28" spans="2:9" x14ac:dyDescent="0.25">
      <c r="B28" s="208">
        <v>5540</v>
      </c>
      <c r="C28" s="209"/>
      <c r="D28" s="210"/>
      <c r="E28" s="44" t="s">
        <v>141</v>
      </c>
      <c r="F28" s="84"/>
      <c r="G28" s="56"/>
      <c r="H28" s="74"/>
      <c r="I28" s="56"/>
    </row>
    <row r="29" spans="2:9" ht="15" customHeight="1" x14ac:dyDescent="0.25">
      <c r="B29" s="203" t="s">
        <v>177</v>
      </c>
      <c r="C29" s="204"/>
      <c r="D29" s="205"/>
      <c r="E29" s="91" t="s">
        <v>146</v>
      </c>
      <c r="F29" s="77">
        <v>35997.050000000003</v>
      </c>
      <c r="G29" s="75"/>
      <c r="H29" s="77">
        <v>25975.45</v>
      </c>
      <c r="I29" s="56">
        <f t="shared" si="0"/>
        <v>72.159940884044659</v>
      </c>
    </row>
    <row r="30" spans="2:9" x14ac:dyDescent="0.25">
      <c r="B30" s="198">
        <v>17</v>
      </c>
      <c r="C30" s="199"/>
      <c r="D30" s="200"/>
      <c r="E30" s="44" t="s">
        <v>139</v>
      </c>
      <c r="F30" s="58"/>
      <c r="G30" s="75"/>
      <c r="H30" s="58"/>
      <c r="I30" s="56"/>
    </row>
    <row r="31" spans="2:9" x14ac:dyDescent="0.25">
      <c r="B31" s="206">
        <v>11</v>
      </c>
      <c r="C31" s="206"/>
      <c r="D31" s="206"/>
      <c r="E31" s="46" t="s">
        <v>137</v>
      </c>
      <c r="F31" s="58">
        <v>35997.050000000003</v>
      </c>
      <c r="G31" s="75"/>
      <c r="H31" s="58"/>
      <c r="I31" s="56"/>
    </row>
    <row r="32" spans="2:9" x14ac:dyDescent="0.25">
      <c r="B32" s="206">
        <v>32</v>
      </c>
      <c r="C32" s="206"/>
      <c r="D32" s="206"/>
      <c r="E32" s="46" t="s">
        <v>13</v>
      </c>
      <c r="F32" s="58">
        <v>32997.050000000003</v>
      </c>
      <c r="G32" s="75"/>
      <c r="H32" s="58"/>
      <c r="I32" s="56"/>
    </row>
    <row r="33" spans="2:9" x14ac:dyDescent="0.25">
      <c r="B33" s="195">
        <v>3211</v>
      </c>
      <c r="C33" s="196"/>
      <c r="D33" s="197"/>
      <c r="E33" s="61" t="s">
        <v>38</v>
      </c>
      <c r="F33" s="58">
        <v>1400</v>
      </c>
      <c r="G33" s="75"/>
      <c r="H33" s="58">
        <v>1400</v>
      </c>
      <c r="I33" s="56">
        <f t="shared" si="0"/>
        <v>100</v>
      </c>
    </row>
    <row r="34" spans="2:9" x14ac:dyDescent="0.25">
      <c r="B34" s="195">
        <v>3231</v>
      </c>
      <c r="C34" s="196"/>
      <c r="D34" s="197"/>
      <c r="E34" s="61" t="s">
        <v>99</v>
      </c>
      <c r="F34" s="58">
        <v>3000</v>
      </c>
      <c r="G34" s="75"/>
      <c r="H34" s="58">
        <v>2175</v>
      </c>
      <c r="I34" s="56">
        <f t="shared" si="0"/>
        <v>72.5</v>
      </c>
    </row>
    <row r="35" spans="2:9" x14ac:dyDescent="0.25">
      <c r="B35" s="195">
        <v>3237</v>
      </c>
      <c r="C35" s="196"/>
      <c r="D35" s="197"/>
      <c r="E35" s="61" t="s">
        <v>104</v>
      </c>
      <c r="F35" s="58">
        <v>18000</v>
      </c>
      <c r="G35" s="75"/>
      <c r="H35" s="58">
        <v>12184.08</v>
      </c>
      <c r="I35" s="56">
        <f t="shared" si="0"/>
        <v>67.689333333333337</v>
      </c>
    </row>
    <row r="36" spans="2:9" x14ac:dyDescent="0.25">
      <c r="B36" s="198">
        <v>3239</v>
      </c>
      <c r="C36" s="199"/>
      <c r="D36" s="200"/>
      <c r="E36" s="44" t="s">
        <v>106</v>
      </c>
      <c r="F36" s="58">
        <v>10000</v>
      </c>
      <c r="G36" s="75"/>
      <c r="H36" s="58">
        <v>10000</v>
      </c>
      <c r="I36" s="56">
        <f t="shared" si="0"/>
        <v>100</v>
      </c>
    </row>
    <row r="37" spans="2:9" x14ac:dyDescent="0.25">
      <c r="B37" s="195">
        <v>3292</v>
      </c>
      <c r="C37" s="196"/>
      <c r="D37" s="197"/>
      <c r="E37" s="61" t="s">
        <v>108</v>
      </c>
      <c r="F37" s="58">
        <v>597.04999999999995</v>
      </c>
      <c r="G37" s="75"/>
      <c r="H37" s="58">
        <v>177.93</v>
      </c>
      <c r="I37" s="56">
        <f t="shared" si="0"/>
        <v>29.801524160455578</v>
      </c>
    </row>
    <row r="38" spans="2:9" ht="26.25" x14ac:dyDescent="0.25">
      <c r="B38" s="195">
        <v>42</v>
      </c>
      <c r="C38" s="196"/>
      <c r="D38" s="197"/>
      <c r="E38" s="92" t="s">
        <v>140</v>
      </c>
      <c r="F38" s="58">
        <v>3000</v>
      </c>
      <c r="G38" s="75"/>
      <c r="H38" s="58"/>
      <c r="I38" s="56">
        <f t="shared" si="0"/>
        <v>0</v>
      </c>
    </row>
    <row r="39" spans="2:9" ht="26.25" x14ac:dyDescent="0.25">
      <c r="B39" s="195">
        <v>4243</v>
      </c>
      <c r="C39" s="196"/>
      <c r="D39" s="197"/>
      <c r="E39" s="92" t="s">
        <v>123</v>
      </c>
      <c r="F39" s="58">
        <v>3000</v>
      </c>
      <c r="G39" s="75"/>
      <c r="H39" s="58">
        <v>38.44</v>
      </c>
      <c r="I39" s="56">
        <f t="shared" si="0"/>
        <v>1.2813333333333332</v>
      </c>
    </row>
    <row r="40" spans="2:9" x14ac:dyDescent="0.25">
      <c r="B40" s="198">
        <v>5540</v>
      </c>
      <c r="C40" s="199"/>
      <c r="D40" s="200"/>
      <c r="E40" s="44" t="s">
        <v>141</v>
      </c>
      <c r="F40" s="58"/>
      <c r="G40" s="75"/>
      <c r="H40" s="58"/>
      <c r="I40" s="56"/>
    </row>
    <row r="41" spans="2:9" ht="26.25" x14ac:dyDescent="0.25">
      <c r="B41" s="201" t="s">
        <v>177</v>
      </c>
      <c r="C41" s="201"/>
      <c r="D41" s="201"/>
      <c r="E41" s="93" t="s">
        <v>147</v>
      </c>
      <c r="F41" s="77">
        <v>1734102.95</v>
      </c>
      <c r="G41" s="75"/>
      <c r="H41" s="77">
        <v>1324091.67</v>
      </c>
      <c r="I41" s="56">
        <f t="shared" si="0"/>
        <v>76.356001239718779</v>
      </c>
    </row>
    <row r="42" spans="2:9" x14ac:dyDescent="0.25">
      <c r="B42" s="192">
        <v>9</v>
      </c>
      <c r="C42" s="193"/>
      <c r="D42" s="194"/>
      <c r="E42" s="65" t="s">
        <v>148</v>
      </c>
      <c r="F42" s="58"/>
      <c r="G42" s="75"/>
      <c r="H42" s="58"/>
      <c r="I42" s="56"/>
    </row>
    <row r="43" spans="2:9" x14ac:dyDescent="0.25">
      <c r="B43" s="202">
        <v>11</v>
      </c>
      <c r="C43" s="202"/>
      <c r="D43" s="202"/>
      <c r="E43" s="46" t="s">
        <v>137</v>
      </c>
      <c r="F43" s="58">
        <v>1733202.95</v>
      </c>
      <c r="G43" s="75"/>
      <c r="H43" s="58"/>
      <c r="I43" s="56"/>
    </row>
    <row r="44" spans="2:9" x14ac:dyDescent="0.25">
      <c r="B44" s="99">
        <v>31</v>
      </c>
      <c r="C44" s="100"/>
      <c r="D44" s="101"/>
      <c r="E44" s="46" t="s">
        <v>176</v>
      </c>
      <c r="F44" s="58">
        <v>900</v>
      </c>
      <c r="G44" s="75"/>
      <c r="H44" s="58"/>
      <c r="I44" s="56"/>
    </row>
    <row r="45" spans="2:9" x14ac:dyDescent="0.25">
      <c r="B45" s="192">
        <v>32</v>
      </c>
      <c r="C45" s="193"/>
      <c r="D45" s="194"/>
      <c r="E45" s="65" t="s">
        <v>13</v>
      </c>
      <c r="F45" s="58">
        <v>302705.76</v>
      </c>
      <c r="G45" s="75"/>
      <c r="H45" s="58"/>
      <c r="I45" s="56"/>
    </row>
    <row r="46" spans="2:9" x14ac:dyDescent="0.25">
      <c r="B46" s="192">
        <v>3237</v>
      </c>
      <c r="C46" s="193"/>
      <c r="D46" s="194"/>
      <c r="E46" s="65" t="s">
        <v>104</v>
      </c>
      <c r="F46" s="58">
        <v>166854.54</v>
      </c>
      <c r="G46" s="75"/>
      <c r="H46" s="58">
        <v>130097.18</v>
      </c>
      <c r="I46" s="56">
        <f t="shared" si="0"/>
        <v>77.970416627560752</v>
      </c>
    </row>
    <row r="47" spans="2:9" x14ac:dyDescent="0.25">
      <c r="B47" s="192">
        <v>3238</v>
      </c>
      <c r="C47" s="193"/>
      <c r="D47" s="194"/>
      <c r="E47" s="65" t="s">
        <v>105</v>
      </c>
      <c r="F47" s="58">
        <v>132711.22</v>
      </c>
      <c r="G47" s="75"/>
      <c r="H47" s="58">
        <v>80183.31</v>
      </c>
      <c r="I47" s="56">
        <f t="shared" si="0"/>
        <v>60.419390312288591</v>
      </c>
    </row>
    <row r="48" spans="2:9" x14ac:dyDescent="0.25">
      <c r="B48" s="192">
        <v>3239</v>
      </c>
      <c r="C48" s="193"/>
      <c r="D48" s="194"/>
      <c r="E48" s="65" t="s">
        <v>106</v>
      </c>
      <c r="F48" s="58">
        <v>3140</v>
      </c>
      <c r="G48" s="75"/>
      <c r="H48" s="58">
        <v>2440</v>
      </c>
      <c r="I48" s="56">
        <f t="shared" si="0"/>
        <v>77.70700636942675</v>
      </c>
    </row>
    <row r="49" spans="2:9" ht="26.25" x14ac:dyDescent="0.25">
      <c r="B49" s="192">
        <v>41</v>
      </c>
      <c r="C49" s="193"/>
      <c r="D49" s="194"/>
      <c r="E49" s="94" t="s">
        <v>149</v>
      </c>
      <c r="F49" s="58">
        <v>140171.43</v>
      </c>
      <c r="G49" s="75"/>
      <c r="H49" s="58"/>
      <c r="I49" s="56"/>
    </row>
    <row r="50" spans="2:9" x14ac:dyDescent="0.25">
      <c r="B50" s="192">
        <v>4124</v>
      </c>
      <c r="C50" s="193"/>
      <c r="D50" s="194"/>
      <c r="E50" s="65" t="s">
        <v>117</v>
      </c>
      <c r="F50" s="58">
        <v>140171.43</v>
      </c>
      <c r="G50" s="75"/>
      <c r="H50" s="58">
        <v>45435.17</v>
      </c>
      <c r="I50" s="56">
        <f t="shared" si="0"/>
        <v>32.414001911801854</v>
      </c>
    </row>
    <row r="51" spans="2:9" ht="26.25" x14ac:dyDescent="0.25">
      <c r="B51" s="192">
        <v>42</v>
      </c>
      <c r="C51" s="193"/>
      <c r="D51" s="194"/>
      <c r="E51" s="94" t="s">
        <v>140</v>
      </c>
      <c r="F51" s="58">
        <v>1291225.76</v>
      </c>
      <c r="G51" s="75"/>
      <c r="H51" s="58"/>
      <c r="I51" s="56"/>
    </row>
    <row r="52" spans="2:9" x14ac:dyDescent="0.25">
      <c r="B52" s="192">
        <v>4221</v>
      </c>
      <c r="C52" s="193"/>
      <c r="D52" s="194"/>
      <c r="E52" s="65" t="s">
        <v>150</v>
      </c>
      <c r="F52" s="58">
        <v>1239693.29</v>
      </c>
      <c r="G52" s="75"/>
      <c r="H52" s="58">
        <v>1039423.54</v>
      </c>
      <c r="I52" s="56">
        <f t="shared" si="0"/>
        <v>83.845217876431349</v>
      </c>
    </row>
    <row r="53" spans="2:9" x14ac:dyDescent="0.25">
      <c r="B53" s="192">
        <v>4243</v>
      </c>
      <c r="C53" s="193"/>
      <c r="D53" s="194"/>
      <c r="E53" s="65" t="s">
        <v>123</v>
      </c>
      <c r="F53" s="58">
        <v>5000</v>
      </c>
      <c r="G53" s="75"/>
      <c r="H53" s="58">
        <v>1305</v>
      </c>
      <c r="I53" s="56">
        <f t="shared" si="0"/>
        <v>26.1</v>
      </c>
    </row>
    <row r="54" spans="2:9" x14ac:dyDescent="0.25">
      <c r="B54" s="192">
        <v>4263</v>
      </c>
      <c r="C54" s="193"/>
      <c r="D54" s="194"/>
      <c r="E54" s="65" t="s">
        <v>124</v>
      </c>
      <c r="F54" s="58">
        <v>46532.47</v>
      </c>
      <c r="G54" s="75"/>
      <c r="H54" s="58">
        <v>25207.47</v>
      </c>
      <c r="I54" s="56">
        <f t="shared" si="0"/>
        <v>54.171785851900836</v>
      </c>
    </row>
    <row r="55" spans="2:9" x14ac:dyDescent="0.25">
      <c r="B55" s="185">
        <v>5540</v>
      </c>
      <c r="C55" s="186"/>
      <c r="D55" s="187"/>
      <c r="E55" s="44" t="s">
        <v>141</v>
      </c>
      <c r="F55" s="58"/>
      <c r="G55" s="75"/>
      <c r="H55" s="58"/>
      <c r="I55" s="58"/>
    </row>
    <row r="56" spans="2:9" ht="26.25" x14ac:dyDescent="0.25">
      <c r="B56" s="188" t="s">
        <v>177</v>
      </c>
      <c r="C56" s="189"/>
      <c r="D56" s="190"/>
      <c r="E56" s="93" t="s">
        <v>151</v>
      </c>
      <c r="F56" s="77">
        <v>700</v>
      </c>
      <c r="G56" s="75"/>
      <c r="H56" s="77">
        <v>0</v>
      </c>
      <c r="I56" s="58"/>
    </row>
    <row r="57" spans="2:9" x14ac:dyDescent="0.25">
      <c r="B57" s="179">
        <v>17</v>
      </c>
      <c r="C57" s="180"/>
      <c r="D57" s="181"/>
      <c r="E57" s="44" t="s">
        <v>139</v>
      </c>
      <c r="F57" s="58"/>
      <c r="G57" s="75"/>
      <c r="H57" s="58"/>
      <c r="I57" s="58"/>
    </row>
    <row r="58" spans="2:9" x14ac:dyDescent="0.25">
      <c r="B58" s="191">
        <v>11</v>
      </c>
      <c r="C58" s="191"/>
      <c r="D58" s="191"/>
      <c r="E58" s="46" t="s">
        <v>137</v>
      </c>
      <c r="F58" s="58">
        <v>700</v>
      </c>
      <c r="G58" s="75"/>
      <c r="H58" s="58"/>
      <c r="I58" s="58"/>
    </row>
    <row r="59" spans="2:9" x14ac:dyDescent="0.25">
      <c r="B59" s="191">
        <v>32</v>
      </c>
      <c r="C59" s="191"/>
      <c r="D59" s="191"/>
      <c r="E59" s="46" t="s">
        <v>13</v>
      </c>
      <c r="F59" s="58">
        <v>700</v>
      </c>
      <c r="G59" s="75"/>
      <c r="H59" s="58"/>
      <c r="I59" s="58"/>
    </row>
    <row r="60" spans="2:9" x14ac:dyDescent="0.25">
      <c r="B60" s="176">
        <v>3221</v>
      </c>
      <c r="C60" s="177"/>
      <c r="D60" s="178"/>
      <c r="E60" s="65" t="s">
        <v>94</v>
      </c>
      <c r="F60" s="58">
        <v>700</v>
      </c>
      <c r="G60" s="75"/>
      <c r="H60" s="58">
        <v>0</v>
      </c>
      <c r="I60" s="58"/>
    </row>
    <row r="61" spans="2:9" x14ac:dyDescent="0.25">
      <c r="B61" s="179">
        <v>5540</v>
      </c>
      <c r="C61" s="180"/>
      <c r="D61" s="181"/>
      <c r="E61" s="44" t="s">
        <v>141</v>
      </c>
      <c r="F61" s="58"/>
      <c r="G61" s="75"/>
      <c r="H61" s="58"/>
      <c r="I61" s="58"/>
    </row>
    <row r="62" spans="2:9" ht="15" customHeight="1" x14ac:dyDescent="0.25">
      <c r="B62" s="182" t="s">
        <v>177</v>
      </c>
      <c r="C62" s="183"/>
      <c r="D62" s="184"/>
      <c r="E62" s="95" t="s">
        <v>152</v>
      </c>
      <c r="F62" s="77">
        <v>3382.7</v>
      </c>
      <c r="G62" s="75"/>
      <c r="H62" s="77">
        <v>1597.23</v>
      </c>
      <c r="I62" s="58"/>
    </row>
    <row r="63" spans="2:9" x14ac:dyDescent="0.25">
      <c r="B63" s="173">
        <v>17</v>
      </c>
      <c r="C63" s="174"/>
      <c r="D63" s="175"/>
      <c r="E63" s="44" t="s">
        <v>139</v>
      </c>
      <c r="F63" s="58"/>
      <c r="G63" s="75"/>
      <c r="H63" s="58"/>
      <c r="I63" s="58"/>
    </row>
    <row r="64" spans="2:9" x14ac:dyDescent="0.25">
      <c r="B64" s="169">
        <v>11</v>
      </c>
      <c r="C64" s="169"/>
      <c r="D64" s="169"/>
      <c r="E64" s="46" t="s">
        <v>137</v>
      </c>
      <c r="F64" s="58">
        <v>3382.7</v>
      </c>
      <c r="G64" s="75"/>
      <c r="H64" s="58"/>
      <c r="I64" s="58"/>
    </row>
    <row r="65" spans="2:9" x14ac:dyDescent="0.25">
      <c r="B65" s="169">
        <v>32</v>
      </c>
      <c r="C65" s="169"/>
      <c r="D65" s="169"/>
      <c r="E65" s="46" t="s">
        <v>13</v>
      </c>
      <c r="F65" s="58">
        <v>732.7</v>
      </c>
      <c r="G65" s="75"/>
      <c r="H65" s="58"/>
      <c r="I65" s="58"/>
    </row>
    <row r="66" spans="2:9" x14ac:dyDescent="0.25">
      <c r="B66" s="170">
        <v>3237</v>
      </c>
      <c r="C66" s="171"/>
      <c r="D66" s="172"/>
      <c r="E66" s="65" t="s">
        <v>104</v>
      </c>
      <c r="F66" s="58">
        <v>732.7</v>
      </c>
      <c r="G66" s="75"/>
      <c r="H66" s="58">
        <v>597.23</v>
      </c>
      <c r="I66" s="58"/>
    </row>
    <row r="67" spans="2:9" ht="25.5" x14ac:dyDescent="0.25">
      <c r="B67" s="173">
        <v>42</v>
      </c>
      <c r="C67" s="174"/>
      <c r="D67" s="175"/>
      <c r="E67" s="44" t="s">
        <v>140</v>
      </c>
      <c r="F67" s="58">
        <v>2650</v>
      </c>
      <c r="G67" s="75"/>
      <c r="H67" s="58"/>
      <c r="I67" s="58"/>
    </row>
    <row r="68" spans="2:9" ht="25.5" x14ac:dyDescent="0.25">
      <c r="B68" s="173">
        <v>4243</v>
      </c>
      <c r="C68" s="174"/>
      <c r="D68" s="175"/>
      <c r="E68" s="46" t="s">
        <v>123</v>
      </c>
      <c r="F68" s="58">
        <v>2650</v>
      </c>
      <c r="G68" s="75"/>
      <c r="H68" s="58">
        <v>1000</v>
      </c>
      <c r="I68" s="58"/>
    </row>
    <row r="69" spans="2:9" x14ac:dyDescent="0.25">
      <c r="B69" s="173">
        <v>5540</v>
      </c>
      <c r="C69" s="174"/>
      <c r="D69" s="175"/>
      <c r="E69" s="44" t="s">
        <v>141</v>
      </c>
      <c r="F69" s="58"/>
      <c r="G69" s="75"/>
      <c r="H69" s="75"/>
      <c r="I69" s="75"/>
    </row>
    <row r="70" spans="2:9" ht="38.25" x14ac:dyDescent="0.25">
      <c r="B70" s="164" t="s">
        <v>177</v>
      </c>
      <c r="C70" s="164"/>
      <c r="D70" s="164"/>
      <c r="E70" s="85" t="s">
        <v>153</v>
      </c>
      <c r="F70" s="77">
        <v>2650</v>
      </c>
      <c r="G70" s="75"/>
      <c r="H70" s="77">
        <v>0</v>
      </c>
      <c r="I70" s="75"/>
    </row>
    <row r="71" spans="2:9" x14ac:dyDescent="0.25">
      <c r="B71" s="161">
        <v>22</v>
      </c>
      <c r="C71" s="162"/>
      <c r="D71" s="163"/>
      <c r="E71" s="44" t="s">
        <v>154</v>
      </c>
      <c r="F71" s="58"/>
      <c r="G71" s="75"/>
      <c r="H71" s="58"/>
      <c r="I71" s="75"/>
    </row>
    <row r="72" spans="2:9" x14ac:dyDescent="0.25">
      <c r="B72" s="165">
        <v>11</v>
      </c>
      <c r="C72" s="165"/>
      <c r="D72" s="165"/>
      <c r="E72" s="46" t="s">
        <v>137</v>
      </c>
      <c r="F72" s="58">
        <v>2650</v>
      </c>
      <c r="G72" s="75"/>
      <c r="H72" s="58"/>
      <c r="I72" s="75"/>
    </row>
    <row r="73" spans="2:9" x14ac:dyDescent="0.25">
      <c r="B73" s="165">
        <v>32</v>
      </c>
      <c r="C73" s="165"/>
      <c r="D73" s="165"/>
      <c r="E73" s="46" t="s">
        <v>13</v>
      </c>
      <c r="F73" s="58">
        <v>2650</v>
      </c>
      <c r="G73" s="75"/>
      <c r="H73" s="58"/>
      <c r="I73" s="75"/>
    </row>
    <row r="74" spans="2:9" x14ac:dyDescent="0.25">
      <c r="B74" s="166">
        <v>3239</v>
      </c>
      <c r="C74" s="167"/>
      <c r="D74" s="168"/>
      <c r="E74" s="65" t="s">
        <v>106</v>
      </c>
      <c r="F74" s="58">
        <v>2650</v>
      </c>
      <c r="G74" s="75"/>
      <c r="H74" s="58">
        <v>0</v>
      </c>
      <c r="I74" s="75"/>
    </row>
    <row r="75" spans="2:9" x14ac:dyDescent="0.25">
      <c r="B75" s="161">
        <v>5540</v>
      </c>
      <c r="C75" s="162"/>
      <c r="D75" s="163"/>
      <c r="E75" s="96" t="s">
        <v>141</v>
      </c>
      <c r="F75" s="58"/>
      <c r="G75" s="75"/>
      <c r="H75" s="58"/>
      <c r="I75" s="75"/>
    </row>
  </sheetData>
  <mergeCells count="70">
    <mergeCell ref="B4:I4"/>
    <mergeCell ref="B6:E6"/>
    <mergeCell ref="B7:E7"/>
    <mergeCell ref="B2:I2"/>
    <mergeCell ref="B11:D11"/>
    <mergeCell ref="B8:D8"/>
    <mergeCell ref="B9:D9"/>
    <mergeCell ref="B10:D10"/>
    <mergeCell ref="B12:D12"/>
    <mergeCell ref="B18:D18"/>
    <mergeCell ref="B15:D15"/>
    <mergeCell ref="B16:D16"/>
    <mergeCell ref="B17:D17"/>
    <mergeCell ref="B13:D13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5:D75"/>
    <mergeCell ref="B70:D70"/>
    <mergeCell ref="B71:D71"/>
    <mergeCell ref="B72:D72"/>
    <mergeCell ref="B73:D73"/>
    <mergeCell ref="B74:D74"/>
  </mergeCells>
  <pageMargins left="0.7" right="0.7" top="0.75" bottom="0.75" header="0.3" footer="0.3"/>
  <pageSetup paperSize="9" scale="7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F9BF-C2F3-47FA-90ED-5B41B8BF87C1}">
  <dimension ref="A1"/>
  <sheetViews>
    <sheetView workbookViewId="0">
      <selection activeCell="I19" sqref="I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List3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Hrvatski Sportski Muzej</cp:lastModifiedBy>
  <cp:lastPrinted>2025-03-28T12:19:58Z</cp:lastPrinted>
  <dcterms:created xsi:type="dcterms:W3CDTF">2022-08-12T12:51:27Z</dcterms:created>
  <dcterms:modified xsi:type="dcterms:W3CDTF">2025-03-28T13:11:00Z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